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ланк" sheetId="1" r:id="rId1"/>
  </sheets>
  <definedNames>
    <definedName name="A_BIRTHDAY">'Бланк'!$G$3</definedName>
    <definedName name="A_BIRTHPLACE">'Бланк'!$H$3</definedName>
    <definedName name="A_DATE">'Бланк'!$C$3</definedName>
    <definedName name="A_DOCDATE">'Бланк'!$K$3</definedName>
    <definedName name="A_DOCNUM">'Бланк'!$J$3</definedName>
    <definedName name="A_DOCPLACE">'Бланк'!$L$3</definedName>
    <definedName name="A_DOCPLACE_P">'Бланк'!$M$3</definedName>
    <definedName name="A_DOCTYPE">'Бланк'!$I$3</definedName>
    <definedName name="A_FACTORY_NAME">'Бланк'!$M$2</definedName>
    <definedName name="A_FIO">'Бланк'!$D$3</definedName>
    <definedName name="A_INN">'Бланк'!$X$2</definedName>
    <definedName name="A_NUM">'Бланк'!$B$3</definedName>
    <definedName name="A_PHONE">'Бланк'!$Y$2</definedName>
    <definedName name="A_PHONE_M">'Бланк'!$Z$2</definedName>
    <definedName name="A_POSTADDR">'Бланк'!$O$3</definedName>
    <definedName name="A_REGADDR">'Бланк'!$N$3</definedName>
    <definedName name="A_RESIDENT">'Бланк'!$E$3</definedName>
    <definedName name="A_SEX">'Бланк'!$F$3</definedName>
    <definedName name="ACC">'Бланк'!#REF!</definedName>
    <definedName name="ACC_2">'Бланк'!#REF!</definedName>
    <definedName name="ACCDATE">'Бланк'!#REF!</definedName>
    <definedName name="ACCDATE_2">'Бланк'!#REF!</definedName>
    <definedName name="asd">'Бланк'!$A$6</definedName>
    <definedName name="BIRTHDAY">'Бланк'!#REF!</definedName>
    <definedName name="BIRTHPLACE">'Бланк'!#REF!</definedName>
    <definedName name="C_BIRTHDAY">'Бланк'!$AD$3</definedName>
    <definedName name="C_BIRTHPLACE">'Бланк'!$AE$3</definedName>
    <definedName name="C_DATE">'Бланк'!$P$3</definedName>
    <definedName name="C_DATE_B">'Бланк'!$W$3</definedName>
    <definedName name="C_DATE_E">'Бланк'!$X$3</definedName>
    <definedName name="C_DOCDATE">'Бланк'!$AH$3</definedName>
    <definedName name="C_DOCNUM">'Бланк'!$AG$3</definedName>
    <definedName name="C_DOCPLACE">'Бланк'!$AI$3</definedName>
    <definedName name="C_DOCPLACE_P">'Бланк'!$AJ$3</definedName>
    <definedName name="C_DOCTYPE">'Бланк'!$AF$3</definedName>
    <definedName name="C_FACTORY_NAME">'Бланк'!$AM$3</definedName>
    <definedName name="C_FIO">'Бланк'!$AB$3</definedName>
    <definedName name="C_FIOLATIN">'Бланк'!$Y$3</definedName>
    <definedName name="C_GDL">'Бланк'!#REF!</definedName>
    <definedName name="C_INN">'Бланк'!$S$3</definedName>
    <definedName name="C_IPDL">'Бланк'!#REF!</definedName>
    <definedName name="C_NUM">'Бланк'!$V$3</definedName>
    <definedName name="C_PHONE">'Бланк'!$T$3</definedName>
    <definedName name="C_PHONE_M">'Бланк'!$U$3</definedName>
    <definedName name="C_PMODL">'Бланк'!#REF!</definedName>
    <definedName name="C_POSTADDR">'Бланк'!$AL$3</definedName>
    <definedName name="C_PRIORITY">'Бланк'!$Z$3</definedName>
    <definedName name="C_REASON">'Бланк'!$AA$3</definedName>
    <definedName name="C_REGADDR">'Бланк'!$AK$3</definedName>
    <definedName name="C_RESIDENT">'Бланк'!$AC$3</definedName>
    <definedName name="C_SECRET">'Бланк'!$Q$3</definedName>
    <definedName name="C_SEX">'Бланк'!$R$3</definedName>
    <definedName name="CARD_NUM">'Бланк'!#REF!</definedName>
    <definedName name="CARD_NUM_2">'Бланк'!#REF!</definedName>
    <definedName name="CARDBEGINDATE">'Бланк'!#REF!</definedName>
    <definedName name="CARDBEGINDATE_2">'Бланк'!#REF!</definedName>
    <definedName name="CARDNUM">'Бланк'!#REF!</definedName>
    <definedName name="CARDNUM_2">'Бланк'!#REF!</definedName>
    <definedName name="D_NUM">'Бланк'!$A$3</definedName>
    <definedName name="F_NAME">'Бланк'!#REF!</definedName>
    <definedName name="F_PHONE">'Бланк'!#REF!</definedName>
    <definedName name="FIO_LATIN">'Бланк'!#REF!</definedName>
    <definedName name="FIO_LATIN_2">'Бланк'!#REF!</definedName>
    <definedName name="FIRSTNAME">'Бланк'!#REF!</definedName>
    <definedName name="FIRSTNAME_2">'Бланк'!#REF!</definedName>
    <definedName name="HOMEADDRES">'Бланк'!#REF!</definedName>
    <definedName name="IPDL">'Бланк'!#REF!</definedName>
    <definedName name="IPDL_2">'Бланк'!#REF!</definedName>
    <definedName name="N_DOG">'Бланк'!#REF!</definedName>
    <definedName name="P_DOLG_1">'Бланк'!$N$2</definedName>
    <definedName name="P_DOLG_2">'Бланк'!$P$2</definedName>
    <definedName name="P_DOLG_3">'Бланк'!$R$2</definedName>
    <definedName name="P_DOLG_4">'Бланк'!$T$2</definedName>
    <definedName name="P_DOLG_5">'Бланк'!$V$2</definedName>
    <definedName name="P_FIO_1">'Бланк'!$O$2</definedName>
    <definedName name="P_FIO_2">'Бланк'!$Q$2</definedName>
    <definedName name="P_FIO_3">'Бланк'!$S$2</definedName>
    <definedName name="P_FIO_4">'Бланк'!$U$2</definedName>
    <definedName name="P_FIO_5">'Бланк'!$W$2</definedName>
    <definedName name="PDL">'Бланк'!#REF!</definedName>
    <definedName name="PDL_2">'Бланк'!#REF!</definedName>
    <definedName name="POSTADDRES">'Бланк'!#REF!</definedName>
    <definedName name="qwe">'Бланк'!$F$6</definedName>
    <definedName name="RIPDL">'Бланк'!#REF!</definedName>
    <definedName name="RIPDL_2">'Бланк'!#REF!</definedName>
    <definedName name="SECONDNAME">'Бланк'!#REF!</definedName>
    <definedName name="SECONDNAME_2">'Бланк'!#REF!</definedName>
    <definedName name="Sign1">'Бланк'!#REF!</definedName>
    <definedName name="Sign1d">'Бланк'!#REF!</definedName>
    <definedName name="Sign2">'Бланк'!#REF!</definedName>
    <definedName name="Sign2d">'Бланк'!#REF!</definedName>
    <definedName name="Sign3">'Бланк'!#REF!</definedName>
    <definedName name="Sign3d">'Бланк'!#REF!</definedName>
    <definedName name="SURNAME">'Бланк'!#REF!</definedName>
    <definedName name="SURNAME_2">'Бланк'!#REF!</definedName>
    <definedName name="Z_DATE">'Бланк'!$AN$3</definedName>
    <definedName name="чсм">'Бланк'!$Y$4</definedName>
  </definedNames>
  <calcPr fullCalcOnLoad="1"/>
</workbook>
</file>

<file path=xl/sharedStrings.xml><?xml version="1.0" encoding="utf-8"?>
<sst xmlns="http://schemas.openxmlformats.org/spreadsheetml/2006/main" count="175" uniqueCount="123">
  <si>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</si>
  <si>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</si>
  <si>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family val="0"/>
      </rPr>
      <t>û</t>
    </r>
    <r>
      <rPr>
        <sz val="6"/>
        <rFont val="Arial"/>
        <family val="2"/>
      </rPr>
      <t xml:space="preserve"> или </t>
    </r>
    <r>
      <rPr>
        <sz val="6"/>
        <rFont val="Wingdings"/>
        <family val="0"/>
      </rPr>
      <t>ü</t>
    </r>
    <r>
      <rPr>
        <sz val="6"/>
        <rFont val="Arial"/>
        <family val="2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</si>
  <si>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</si>
  <si>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</si>
  <si>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</si>
  <si>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</si>
  <si>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</si>
  <si>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</si>
  <si>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</si>
  <si>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</si>
  <si>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Срок действия карты</t>
  </si>
  <si>
    <t>þ</t>
  </si>
  <si>
    <t>3 года</t>
  </si>
  <si>
    <t>Кодовое слово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</si>
  <si>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</si>
  <si>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</si>
  <si>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</si>
  <si>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</si>
  <si>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</si>
  <si>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</si>
  <si>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</si>
  <si>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</si>
  <si>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</si>
  <si>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</si>
  <si>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</si>
  <si>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</si>
  <si>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</si>
  <si>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</si>
  <si>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</si>
  <si>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</si>
  <si>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</si>
  <si>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</si>
  <si>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</si>
  <si>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</si>
  <si>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</si>
  <si>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</si>
  <si>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</si>
  <si>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</si>
  <si>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</si>
  <si>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</si>
  <si>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</si>
  <si>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</si>
  <si>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</si>
  <si>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</si>
  <si>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</si>
  <si>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</si>
  <si>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</si>
  <si>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</si>
  <si>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</si>
  <si>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</si>
  <si>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</si>
  <si>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</si>
  <si>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</si>
  <si>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</si>
  <si>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</si>
  <si>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</si>
  <si>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</si>
  <si>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</si>
  <si>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>НА ПРЕДОСТАВЛЕНИЕ ДОПОЛНИТЕЛЬНОЙ МЕЖДУНАРОДНОЙ РАСЧЕТНОЙ БАНКОВСКОЙ КАРТЫ</t>
  </si>
  <si>
    <t xml:space="preserve"> Данные владельца счета:</t>
  </si>
  <si>
    <t>(подпись владельца счета)</t>
  </si>
  <si>
    <t>(подпись держателя доп. карты)</t>
  </si>
  <si>
    <t>Заявление клиентов принято и проверено. Личности клиентов удостоверены.</t>
  </si>
  <si>
    <t>Миграционная карта</t>
  </si>
  <si>
    <t>Виза</t>
  </si>
  <si>
    <t>Прошу предоставить дополнительную карту на условиях, предусмотренных АО Банк "Национальный стандарт",</t>
  </si>
  <si>
    <t>Обработка персональных данных.</t>
  </si>
  <si>
    <t xml:space="preserve"> </t>
  </si>
  <si>
    <t>Предоставление дополнительной карты другому держателю</t>
  </si>
  <si>
    <t xml:space="preserve">"Национальный стандарт".Я соглашаюсь с тем,что все операции, совершенные держателем дополнительной карты с использованием дополнительной карты
</t>
  </si>
  <si>
    <t>будут приравнены к операциям,совершенным держателем основной карты.</t>
  </si>
  <si>
    <t xml:space="preserve">Иной документ, подтверждающий право пребывания на территории РФ </t>
  </si>
  <si>
    <t>срочное</t>
  </si>
  <si>
    <t xml:space="preserve"> Данные держателя дополнительной карты (не заполняется, если держатель - владелец счета):</t>
  </si>
  <si>
    <t>Приложение №13 к Приказу от _______ №_____</t>
  </si>
  <si>
    <t xml:space="preserve">Настоящим я доверяю держателю дополнительной карты совершать операции с использованием дополнительной карты в соответсвии с Тарифами по выпуску и
</t>
  </si>
  <si>
    <t xml:space="preserve">обслуживанию международных расчетных банковских карт и Правилами предоставления и обслуживания международных расчетных банковских карт АО Банк
</t>
  </si>
  <si>
    <t xml:space="preserve">Прошу предоставить доступ к услугам:  </t>
  </si>
  <si>
    <t>(услуги не предоставляются в рамках пакетов "Эконом" и "Эконом ОРС")</t>
  </si>
  <si>
    <t>VISA Infinite</t>
  </si>
  <si>
    <t>MasterCard Black</t>
  </si>
  <si>
    <t>Имя и Фамилия в латинской транслитерации (не более 19 символов с разделителем)</t>
  </si>
  <si>
    <t>Предоставление дополнительной карты на мое имя</t>
  </si>
  <si>
    <t xml:space="preserve">Тип карточного продукта </t>
  </si>
  <si>
    <t>Основной карты, а так же пополнять остаток денежных средств на Счете, в том чисое с использованием Дополнительной карты, в течение 3 (трех) лет с даты выпуска</t>
  </si>
  <si>
    <t>Дополнительной карты*;</t>
  </si>
  <si>
    <r>
      <t>ü</t>
    </r>
    <r>
      <rPr>
        <sz val="6"/>
        <rFont val="Arial"/>
        <family val="2"/>
      </rPr>
      <t xml:space="preserve"> доверяю указанному мною Держателю совершать расходные операции с использование Дополнительной карты по Счету Основной карты в пределах платежного лимита
</t>
    </r>
  </si>
  <si>
    <r>
      <t>ü</t>
    </r>
    <r>
      <rPr>
        <sz val="6"/>
        <rFont val="Arial"/>
        <family val="2"/>
      </rPr>
      <t xml:space="preserve"> принимаю на себя полную имущественную ответственность перед АО Банк "Национальный стандарт" за все операции и сделки, произведенные с использованием 
</t>
    </r>
  </si>
  <si>
    <t>Дополнительной карты, в том числе за убытки АО Банк "Национальный стандарт" и иных участников расчетов, возникшие при совершении указанных операций и сделок;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</si>
  <si>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</si>
  <si>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</si>
  <si>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</si>
  <si>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</si>
  <si>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</si>
  <si>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</si>
  <si>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</si>
  <si>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</si>
  <si>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</si>
  <si>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</si>
  <si>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</si>
  <si>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</si>
  <si>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</si>
  <si>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</si>
  <si>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</si>
  <si>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</si>
  <si>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</si>
  <si>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</si>
  <si>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</si>
  <si>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</si>
  <si>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</si>
  <si>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Настоящее согласие дано мной до истечения пятилетнего срока с момента прекращения обязательств по договору банковского счета.</t>
  </si>
  <si>
    <t xml:space="preserve">заключенного с Держателем Основной карты путем присоединения к Правилам предоставления и обслуживания международных расчетных банковских карт в АО Банк </t>
  </si>
  <si>
    <t xml:space="preserve"> "Национальный стандарт", информирования меня о новых продуктах и услугах Банка, а также обеспечения соблюдения законов и нормативных правовых актов Российской</t>
  </si>
  <si>
    <t xml:space="preserve">Согласие на обработку персональных данных дается мною в целях выпуска  на мое имя и использования Дополнительной карты в рамках договора банковского счета, </t>
  </si>
  <si>
    <r>
      <t>ü</t>
    </r>
    <r>
      <rPr>
        <sz val="6"/>
        <rFont val="Arial"/>
        <family val="2"/>
      </rPr>
      <t xml:space="preserve"> соглашаюсь получать информационные материалы из Банка на свой мобильный телефон;</t>
    </r>
  </si>
  <si>
    <t>Карта Молодёжка (дизайн "Смайл")</t>
  </si>
  <si>
    <t>Карта Молодёжка (дизайн "Джинс")</t>
  </si>
  <si>
    <r>
      <t>ü</t>
    </r>
    <r>
      <rPr>
        <sz val="6"/>
        <rFont val="Arial"/>
        <family val="2"/>
      </rPr>
      <t xml:space="preserve"> в случае принятия Банком отрицательного по предоставлению международной расчетной банковской карты согласен с тем, что АО Банк "Национальный стандарт" 
</t>
    </r>
  </si>
  <si>
    <t>не обязан сообщать мне причины отказа и возвращать Заявление;</t>
  </si>
  <si>
    <t>* не применяется при выпуске Дополнительной карты на имя Держателя Основной карты</t>
  </si>
  <si>
    <r>
      <t>ü</t>
    </r>
    <r>
      <rPr>
        <sz val="6"/>
        <rFont val="Arial"/>
        <family val="2"/>
      </rPr>
      <t xml:space="preserve"> с Тарифами по выпуску и обслуживанию международных расчетных банковских карт АО Банк "Национальный стандарт", действующими на момент подписания
</t>
    </r>
  </si>
  <si>
    <t xml:space="preserve"> заявления ознакомлен.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</si>
</sst>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Wingdings"/>
      <family val="0"/>
    </font>
    <font>
      <sz val="8"/>
      <name val="Wingdings"/>
      <family val="0"/>
    </font>
    <font>
      <sz val="6"/>
      <name val="Arial Cyr"/>
      <family val="0"/>
    </font>
    <font>
      <u val="single"/>
      <sz val="8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9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35" borderId="21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0" fillId="35" borderId="21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vertical="top" wrapText="1"/>
    </xf>
    <xf numFmtId="0" fontId="1" fillId="35" borderId="16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35" borderId="2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9" fillId="35" borderId="16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3" fillId="35" borderId="1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12</xdr:col>
      <xdr:colOff>47625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52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57150</xdr:colOff>
      <xdr:row>3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762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6"/>
  <sheetViews>
    <sheetView tabSelected="1" zoomScale="145" zoomScaleNormal="145" zoomScalePageLayoutView="0" workbookViewId="0" topLeftCell="A62">
      <selection activeCell="A87" sqref="A87:AP87"/>
    </sheetView>
  </sheetViews>
  <sheetFormatPr defaultColWidth="2.140625" defaultRowHeight="11.25" customHeight="1"/>
  <cols>
    <col min="1" max="16" width="2.140625" style="1" customWidth="1"/>
    <col min="17" max="17" width="3.8515625" style="1" customWidth="1"/>
    <col min="18" max="24" width="2.140625" style="1" customWidth="1"/>
    <col min="25" max="25" width="2.57421875" style="1" customWidth="1"/>
    <col min="26" max="26" width="1.421875" style="1" customWidth="1"/>
    <col min="27" max="16384" width="2.140625" style="1" customWidth="1"/>
  </cols>
  <sheetData>
    <row r="1" spans="25:42" ht="23.25" customHeight="1">
      <c r="Y1" s="2"/>
      <c r="Z1" s="2"/>
      <c r="AA1" s="150" t="s">
        <v>75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</row>
    <row r="2" spans="13:42" ht="10.5" customHeight="1">
      <c r="M2" s="22"/>
      <c r="N2" s="5"/>
      <c r="O2" s="5"/>
      <c r="P2" s="5"/>
      <c r="Q2" s="5"/>
      <c r="R2" s="5"/>
      <c r="S2" s="5"/>
      <c r="T2" s="5"/>
      <c r="U2" s="5"/>
      <c r="V2" s="5"/>
      <c r="W2" s="15"/>
      <c r="X2" s="5"/>
      <c r="Y2" s="5"/>
      <c r="Z2" s="15"/>
      <c r="AA2" s="158" t="s">
        <v>1</v>
      </c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60"/>
    </row>
    <row r="3" spans="1:4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61">
        <f>""&amp;D_NUM</f>
      </c>
      <c r="AB3" s="162"/>
      <c r="AC3" s="162"/>
      <c r="AD3" s="162"/>
      <c r="AE3" s="162"/>
      <c r="AF3" s="162"/>
      <c r="AG3" s="162"/>
      <c r="AH3" s="162"/>
      <c r="AI3" s="162"/>
      <c r="AJ3" s="162"/>
      <c r="AK3" s="3" t="s">
        <v>0</v>
      </c>
      <c r="AL3" s="162">
        <f>""&amp;RIGHT(A_NUM,7)</f>
      </c>
      <c r="AM3" s="162"/>
      <c r="AN3" s="162"/>
      <c r="AO3" s="162"/>
      <c r="AP3" s="163"/>
    </row>
    <row r="4" spans="1:42" ht="10.5" customHeight="1">
      <c r="A4" s="152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</row>
    <row r="5" spans="1:42" ht="9.75" customHeight="1">
      <c r="A5" s="152" t="s">
        <v>59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</row>
    <row r="6" spans="1:42" ht="9.75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</row>
    <row r="7" spans="1:42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9.75" customHeight="1">
      <c r="A8" s="101" t="s">
        <v>66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</row>
    <row r="9" spans="1:42" ht="9.75" customHeight="1">
      <c r="A9" s="101" t="str">
        <f>"к моему банковскому счету № "&amp;A_NUM</f>
        <v>к моему банковскому счету № 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</row>
    <row r="10" spans="1:42" ht="9.75" customHeight="1">
      <c r="A10" s="24" t="s">
        <v>9</v>
      </c>
      <c r="B10" s="98" t="s">
        <v>83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9"/>
    </row>
    <row r="11" spans="1:42" ht="9.75" customHeight="1">
      <c r="A11" s="100" t="s">
        <v>9</v>
      </c>
      <c r="B11" s="101" t="s">
        <v>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2"/>
    </row>
    <row r="12" spans="1:42" ht="9.75" customHeight="1">
      <c r="A12" s="100"/>
      <c r="B12" s="103" t="s">
        <v>76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4"/>
    </row>
    <row r="13" spans="1:42" ht="9.75" customHeight="1">
      <c r="A13" s="100"/>
      <c r="B13" s="103" t="s">
        <v>77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4"/>
    </row>
    <row r="14" spans="1:42" ht="9.75" customHeight="1">
      <c r="A14" s="100"/>
      <c r="B14" s="103" t="s">
        <v>70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</row>
    <row r="15" spans="1:42" ht="9.75" customHeight="1">
      <c r="A15" s="72"/>
      <c r="B15" s="105" t="s">
        <v>71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</row>
    <row r="16" spans="1:42" ht="9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ht="9.75" customHeight="1">
      <c r="A17" s="74" t="s">
        <v>15</v>
      </c>
      <c r="B17" s="75"/>
      <c r="C17" s="75"/>
      <c r="D17" s="75"/>
      <c r="E17" s="75"/>
      <c r="F17" s="75"/>
      <c r="G17" s="75"/>
      <c r="H17" s="75"/>
      <c r="I17" s="75"/>
      <c r="J17" s="75"/>
      <c r="K17" s="24" t="str">
        <f>IF(MID(A_NUM,6,3)="810","þ","¨")</f>
        <v>¨</v>
      </c>
      <c r="L17" s="83" t="s">
        <v>16</v>
      </c>
      <c r="M17" s="83"/>
      <c r="N17" s="83"/>
      <c r="O17" s="83"/>
      <c r="P17" s="7" t="str">
        <f>IF(MID(A_NUM,6,3)="840","þ","¨")</f>
        <v>¨</v>
      </c>
      <c r="Q17" s="83" t="s">
        <v>17</v>
      </c>
      <c r="R17" s="83"/>
      <c r="S17" s="83"/>
      <c r="T17" s="83"/>
      <c r="U17" s="83"/>
      <c r="V17" s="7" t="str">
        <f>IF(MID(A_NUM,6,3)="978","þ","¨")</f>
        <v>¨</v>
      </c>
      <c r="W17" s="83" t="s">
        <v>18</v>
      </c>
      <c r="X17" s="83"/>
      <c r="Y17" s="8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</row>
    <row r="18" spans="1:42" ht="9.75" customHeight="1">
      <c r="A18" s="88" t="s">
        <v>84</v>
      </c>
      <c r="B18" s="89"/>
      <c r="C18" s="89"/>
      <c r="D18" s="89"/>
      <c r="E18" s="89"/>
      <c r="F18" s="89"/>
      <c r="G18" s="89"/>
      <c r="H18" s="89"/>
      <c r="I18" s="89"/>
      <c r="J18" s="90"/>
      <c r="K18" s="7" t="str">
        <f>IF(LEFT(C_NUM,6)="429775","þ","¨")</f>
        <v>¨</v>
      </c>
      <c r="L18" s="83" t="s">
        <v>4</v>
      </c>
      <c r="M18" s="83"/>
      <c r="N18" s="83"/>
      <c r="O18" s="83"/>
      <c r="P18" s="83"/>
      <c r="Q18" s="83"/>
      <c r="R18" s="7" t="str">
        <f>IF(LEFT(C_NUM,6)="429773","þ","¨")</f>
        <v>¨</v>
      </c>
      <c r="S18" s="83" t="s">
        <v>5</v>
      </c>
      <c r="T18" s="83"/>
      <c r="U18" s="83"/>
      <c r="V18" s="83"/>
      <c r="W18" s="83"/>
      <c r="X18" s="83"/>
      <c r="Y18" s="83"/>
      <c r="Z18" s="83"/>
      <c r="AA18" s="7" t="str">
        <f>IF(LEFT(C_NUM,6)="429774","þ","¨")</f>
        <v>¨</v>
      </c>
      <c r="AB18" s="83" t="s">
        <v>6</v>
      </c>
      <c r="AC18" s="83"/>
      <c r="AD18" s="83"/>
      <c r="AE18" s="83"/>
      <c r="AF18" s="83"/>
      <c r="AG18" s="83"/>
      <c r="AH18" s="83"/>
      <c r="AI18" s="7"/>
      <c r="AJ18" s="7" t="str">
        <f>IF(LEFT(C_NUM,6)="429774","þ","¨")</f>
        <v>¨</v>
      </c>
      <c r="AK18" s="31" t="s">
        <v>80</v>
      </c>
      <c r="AL18" s="31"/>
      <c r="AM18" s="31"/>
      <c r="AN18" s="31"/>
      <c r="AO18" s="31"/>
      <c r="AP18" s="32"/>
    </row>
    <row r="19" spans="1:42" ht="9.75" customHeight="1">
      <c r="A19" s="91"/>
      <c r="B19" s="92"/>
      <c r="C19" s="92"/>
      <c r="D19" s="92"/>
      <c r="E19" s="92"/>
      <c r="F19" s="92"/>
      <c r="G19" s="92"/>
      <c r="H19" s="92"/>
      <c r="I19" s="92"/>
      <c r="J19" s="93"/>
      <c r="K19" s="8" t="str">
        <f>IF(LEFT(C_NUM,1)="6","þ","¨")</f>
        <v>¨</v>
      </c>
      <c r="L19" s="84" t="s">
        <v>7</v>
      </c>
      <c r="M19" s="84"/>
      <c r="N19" s="84"/>
      <c r="O19" s="84"/>
      <c r="P19" s="84"/>
      <c r="Q19" s="84"/>
      <c r="R19" s="8" t="str">
        <f>IF(LEFT(C_NUM,6)="518275","þ","¨")</f>
        <v>¨</v>
      </c>
      <c r="S19" s="84" t="s">
        <v>8</v>
      </c>
      <c r="T19" s="84"/>
      <c r="U19" s="84"/>
      <c r="V19" s="84"/>
      <c r="W19" s="84"/>
      <c r="X19" s="84"/>
      <c r="Y19" s="84"/>
      <c r="Z19" s="84"/>
      <c r="AA19" s="8" t="str">
        <f>IF(LEFT(C_NUM,6)="518372","þ","¨")</f>
        <v>¨</v>
      </c>
      <c r="AB19" s="84" t="s">
        <v>10</v>
      </c>
      <c r="AC19" s="84"/>
      <c r="AD19" s="84"/>
      <c r="AE19" s="84"/>
      <c r="AF19" s="84"/>
      <c r="AG19" s="84"/>
      <c r="AH19" s="84"/>
      <c r="AI19" s="8"/>
      <c r="AJ19" s="8" t="str">
        <f>IF(LEFT(C_NUM,6)="429774","þ","¨")</f>
        <v>¨</v>
      </c>
      <c r="AK19" s="14" t="s">
        <v>81</v>
      </c>
      <c r="AL19" s="14"/>
      <c r="AM19" s="14"/>
      <c r="AN19" s="14"/>
      <c r="AO19" s="14"/>
      <c r="AP19" s="20"/>
    </row>
    <row r="20" spans="1:42" ht="9.75" customHeight="1">
      <c r="A20" s="91"/>
      <c r="B20" s="92"/>
      <c r="C20" s="92"/>
      <c r="D20" s="92"/>
      <c r="E20" s="92"/>
      <c r="F20" s="92"/>
      <c r="G20" s="92"/>
      <c r="H20" s="92"/>
      <c r="I20" s="92"/>
      <c r="J20" s="93"/>
      <c r="K20" s="43" t="str">
        <f>IF(LEFT(C_NUM,6)="429775","þ","¨")</f>
        <v>¨</v>
      </c>
      <c r="L20" s="96" t="s">
        <v>4</v>
      </c>
      <c r="M20" s="97"/>
      <c r="N20" s="97"/>
      <c r="O20" s="97"/>
      <c r="P20" s="97"/>
      <c r="Q20" s="44" t="s">
        <v>116</v>
      </c>
      <c r="R20" s="44"/>
      <c r="S20" s="44"/>
      <c r="T20" s="44"/>
      <c r="U20" s="44"/>
      <c r="V20" s="44"/>
      <c r="W20" s="43"/>
      <c r="X20" s="44"/>
      <c r="Y20" s="44"/>
      <c r="Z20" s="44"/>
      <c r="AA20" s="45"/>
      <c r="AB20" s="44"/>
      <c r="AC20" s="44"/>
      <c r="AD20" s="44"/>
      <c r="AE20" s="44"/>
      <c r="AF20" s="44"/>
      <c r="AG20" s="44"/>
      <c r="AH20" s="44"/>
      <c r="AI20" s="43"/>
      <c r="AJ20" s="43"/>
      <c r="AK20" s="44"/>
      <c r="AL20" s="44"/>
      <c r="AM20" s="44"/>
      <c r="AN20" s="44"/>
      <c r="AO20" s="44"/>
      <c r="AP20" s="46"/>
    </row>
    <row r="21" spans="1:42" ht="9.75" customHeight="1">
      <c r="A21" s="91"/>
      <c r="B21" s="92"/>
      <c r="C21" s="92"/>
      <c r="D21" s="92"/>
      <c r="E21" s="92"/>
      <c r="F21" s="92"/>
      <c r="G21" s="92"/>
      <c r="H21" s="92"/>
      <c r="I21" s="92"/>
      <c r="J21" s="93"/>
      <c r="K21" s="43" t="str">
        <f>IF(LEFT(C_NUM,6)="429775","þ","¨")</f>
        <v>¨</v>
      </c>
      <c r="L21" s="94" t="s">
        <v>4</v>
      </c>
      <c r="M21" s="95"/>
      <c r="N21" s="95"/>
      <c r="O21" s="95"/>
      <c r="P21" s="95"/>
      <c r="Q21" s="47" t="s">
        <v>117</v>
      </c>
      <c r="R21" s="47"/>
      <c r="S21" s="47"/>
      <c r="T21" s="47"/>
      <c r="U21" s="47"/>
      <c r="V21" s="47"/>
      <c r="W21" s="48"/>
      <c r="X21" s="47"/>
      <c r="Y21" s="47"/>
      <c r="Z21" s="47"/>
      <c r="AA21" s="47"/>
      <c r="AB21" s="44"/>
      <c r="AC21" s="44"/>
      <c r="AD21" s="44"/>
      <c r="AE21" s="44"/>
      <c r="AF21" s="44"/>
      <c r="AG21" s="44"/>
      <c r="AH21" s="44"/>
      <c r="AI21" s="43"/>
      <c r="AJ21" s="43"/>
      <c r="AK21" s="44"/>
      <c r="AL21" s="44"/>
      <c r="AM21" s="44"/>
      <c r="AN21" s="44"/>
      <c r="AO21" s="44"/>
      <c r="AP21" s="46"/>
    </row>
    <row r="22" spans="1:42" ht="9.75" customHeight="1">
      <c r="A22" s="74" t="s">
        <v>11</v>
      </c>
      <c r="B22" s="75"/>
      <c r="C22" s="75"/>
      <c r="D22" s="75"/>
      <c r="E22" s="75"/>
      <c r="F22" s="75"/>
      <c r="G22" s="75"/>
      <c r="H22" s="75"/>
      <c r="I22" s="75"/>
      <c r="J22" s="76"/>
      <c r="K22" s="9" t="s">
        <v>12</v>
      </c>
      <c r="L22" s="85" t="s">
        <v>13</v>
      </c>
      <c r="M22" s="86"/>
      <c r="N22" s="86"/>
      <c r="O22" s="86"/>
      <c r="P22" s="86"/>
      <c r="Q22" s="87"/>
      <c r="R22" s="74" t="s">
        <v>19</v>
      </c>
      <c r="S22" s="75"/>
      <c r="T22" s="75"/>
      <c r="U22" s="75"/>
      <c r="V22" s="75"/>
      <c r="W22" s="75"/>
      <c r="X22" s="75"/>
      <c r="Y22" s="40"/>
      <c r="Z22" s="41"/>
      <c r="AA22" s="9" t="str">
        <f>IF(C_PRIORITY="0","þ","¨")</f>
        <v>¨</v>
      </c>
      <c r="AB22" s="65" t="s">
        <v>20</v>
      </c>
      <c r="AC22" s="65"/>
      <c r="AD22" s="65"/>
      <c r="AE22" s="65"/>
      <c r="AF22" s="65"/>
      <c r="AG22" s="65"/>
      <c r="AH22" s="65"/>
      <c r="AI22" s="9" t="str">
        <f>IF(AND(C_PRIORITY&lt;&gt;"0",NOT(ISBLANK(C_PRIORITY))),"þ","¨")</f>
        <v>¨</v>
      </c>
      <c r="AJ22" s="65" t="s">
        <v>73</v>
      </c>
      <c r="AK22" s="65"/>
      <c r="AL22" s="65"/>
      <c r="AM22" s="65"/>
      <c r="AN22" s="65"/>
      <c r="AO22" s="65"/>
      <c r="AP22" s="66"/>
    </row>
    <row r="23" spans="1:42" ht="9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9.75" customHeight="1">
      <c r="A24" s="67" t="s">
        <v>60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pans="1:42" ht="9.75" customHeight="1">
      <c r="A25" s="74" t="s">
        <v>21</v>
      </c>
      <c r="B25" s="75"/>
      <c r="C25" s="75"/>
      <c r="D25" s="75"/>
      <c r="E25" s="75"/>
      <c r="F25" s="75"/>
      <c r="G25" s="75"/>
      <c r="H25" s="75"/>
      <c r="I25" s="75"/>
      <c r="J25" s="76"/>
      <c r="K25" s="82">
        <f>""&amp;A_FIO</f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6"/>
    </row>
    <row r="26" spans="1:42" ht="9.7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9"/>
    </row>
    <row r="27" spans="1:42" ht="9.75" customHeight="1">
      <c r="A27" s="136">
        <f>MID(C_FIOLATIN,1,1)</f>
      </c>
      <c r="B27" s="137"/>
      <c r="C27" s="136">
        <f>MID(C_FIOLATIN,2,1)</f>
      </c>
      <c r="D27" s="137"/>
      <c r="E27" s="136">
        <f>MID(C_FIOLATIN,3,1)</f>
      </c>
      <c r="F27" s="137"/>
      <c r="G27" s="136">
        <f>MID(C_FIOLATIN,4,1)</f>
      </c>
      <c r="H27" s="137"/>
      <c r="I27" s="136">
        <f>MID(C_FIOLATIN,5,1)</f>
      </c>
      <c r="J27" s="137"/>
      <c r="K27" s="136">
        <f>MID(C_FIOLATIN,6,1)</f>
      </c>
      <c r="L27" s="137"/>
      <c r="M27" s="136">
        <f>MID(C_FIOLATIN,7,1)</f>
      </c>
      <c r="N27" s="137"/>
      <c r="O27" s="136">
        <f>MID(C_FIOLATIN,8,1)</f>
      </c>
      <c r="P27" s="137"/>
      <c r="Q27" s="136">
        <f>MID(C_FIOLATIN,9,1)</f>
      </c>
      <c r="R27" s="137"/>
      <c r="S27" s="136">
        <f>MID(C_FIOLATIN,10,1)</f>
      </c>
      <c r="T27" s="137"/>
      <c r="U27" s="136">
        <f>MID(C_FIOLATIN,11,1)</f>
      </c>
      <c r="V27" s="137"/>
      <c r="W27" s="136">
        <f>MID(C_FIOLATIN,12,1)</f>
      </c>
      <c r="X27" s="137"/>
      <c r="Y27" s="136">
        <f>MID(C_FIOLATIN,13,1)</f>
      </c>
      <c r="Z27" s="137"/>
      <c r="AA27" s="136">
        <f>MID(C_FIOLATIN,14,1)</f>
      </c>
      <c r="AB27" s="137"/>
      <c r="AC27" s="136">
        <f>MID(C_FIOLATIN,15,1)</f>
      </c>
      <c r="AD27" s="137"/>
      <c r="AE27" s="136">
        <f>MID(C_FIOLATIN,16,1)</f>
      </c>
      <c r="AF27" s="137"/>
      <c r="AG27" s="136">
        <f>MID(C_FIOLATIN,17,1)</f>
      </c>
      <c r="AH27" s="137"/>
      <c r="AI27" s="136">
        <f>MID(C_FIOLATIN,18,1)</f>
      </c>
      <c r="AJ27" s="137"/>
      <c r="AK27" s="136">
        <f>MID(C_FIOLATIN,19,1)</f>
      </c>
      <c r="AL27" s="137"/>
      <c r="AM27" s="107">
        <f>MID(C_FIOLATIN,20,1)</f>
      </c>
      <c r="AN27" s="108"/>
      <c r="AO27" s="108"/>
      <c r="AP27" s="109"/>
    </row>
    <row r="28" spans="1:42" ht="9.75" customHeight="1">
      <c r="A28" s="74" t="s">
        <v>22</v>
      </c>
      <c r="B28" s="75"/>
      <c r="C28" s="75"/>
      <c r="D28" s="75"/>
      <c r="E28" s="75"/>
      <c r="F28" s="75"/>
      <c r="G28" s="75"/>
      <c r="H28" s="75"/>
      <c r="I28" s="75"/>
      <c r="J28" s="76"/>
      <c r="K28" s="82">
        <f>""&amp;A_BIRTHDAY</f>
      </c>
      <c r="L28" s="65"/>
      <c r="M28" s="65"/>
      <c r="N28" s="65"/>
      <c r="O28" s="65"/>
      <c r="P28" s="66"/>
      <c r="Q28" s="74" t="s">
        <v>23</v>
      </c>
      <c r="R28" s="75"/>
      <c r="S28" s="75"/>
      <c r="T28" s="75"/>
      <c r="U28" s="75"/>
      <c r="V28" s="75"/>
      <c r="W28" s="76"/>
      <c r="X28" s="82">
        <f>""&amp;A_BIRTHPLACE</f>
      </c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6"/>
    </row>
    <row r="29" spans="1:42" ht="9.75" customHeight="1">
      <c r="A29" s="74" t="s">
        <v>24</v>
      </c>
      <c r="B29" s="75"/>
      <c r="C29" s="75"/>
      <c r="D29" s="75"/>
      <c r="E29" s="75"/>
      <c r="F29" s="75"/>
      <c r="G29" s="75"/>
      <c r="H29" s="75"/>
      <c r="I29" s="75"/>
      <c r="J29" s="76"/>
      <c r="K29" s="10" t="str">
        <f>IF(A_RESIDENT="1","þ","¨")</f>
        <v>¨</v>
      </c>
      <c r="L29" s="65" t="s">
        <v>25</v>
      </c>
      <c r="M29" s="65"/>
      <c r="N29" s="65"/>
      <c r="O29" s="65"/>
      <c r="P29" s="9" t="str">
        <f>IF(A_RESIDENT="0","þ","¨")</f>
        <v>¨</v>
      </c>
      <c r="Q29" s="65" t="s">
        <v>26</v>
      </c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83"/>
      <c r="AG29" s="135"/>
      <c r="AH29" s="166" t="s">
        <v>27</v>
      </c>
      <c r="AI29" s="167"/>
      <c r="AJ29" s="168"/>
      <c r="AK29" s="8" t="str">
        <f>IF(A_SEX="М","þ","¨")</f>
        <v>¨</v>
      </c>
      <c r="AL29" s="11" t="s">
        <v>28</v>
      </c>
      <c r="AM29" s="11"/>
      <c r="AN29" s="8" t="str">
        <f>IF(A_SEX="Ж","þ","¨")</f>
        <v>¨</v>
      </c>
      <c r="AO29" s="11" t="s">
        <v>29</v>
      </c>
      <c r="AP29" s="12"/>
    </row>
    <row r="30" spans="1:42" ht="9.75" customHeight="1">
      <c r="A30" s="134" t="s">
        <v>30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11" t="s">
        <v>31</v>
      </c>
      <c r="L30" s="111"/>
      <c r="M30" s="111"/>
      <c r="N30" s="111"/>
      <c r="O30" s="111"/>
      <c r="P30" s="10" t="str">
        <f>IF(A_DOCTYPE="Паспорт РФ","þ","¨")</f>
        <v>¨</v>
      </c>
      <c r="Q30" s="65" t="s">
        <v>32</v>
      </c>
      <c r="R30" s="65"/>
      <c r="S30" s="65"/>
      <c r="T30" s="65"/>
      <c r="U30" s="65"/>
      <c r="V30" s="9" t="str">
        <f>IF(AND(A_DOCTYPE&lt;&gt;"Паспорт РФ",NOT(ISBLANK(A_DOCTYPE))),"þ","¨")</f>
        <v>¨</v>
      </c>
      <c r="W30" s="65" t="s">
        <v>33</v>
      </c>
      <c r="X30" s="65"/>
      <c r="Y30" s="65"/>
      <c r="Z30" s="65"/>
      <c r="AA30" s="65"/>
      <c r="AB30" s="65"/>
      <c r="AC30" s="65"/>
      <c r="AD30" s="65"/>
      <c r="AE30" s="65"/>
      <c r="AF30" s="65">
        <f>IF(A_DOCTYPE&lt;&gt;"Паспорт РФ",""&amp;A_DOCTYPE,"")</f>
      </c>
      <c r="AG30" s="65"/>
      <c r="AH30" s="65"/>
      <c r="AI30" s="65"/>
      <c r="AJ30" s="65"/>
      <c r="AK30" s="65"/>
      <c r="AL30" s="65"/>
      <c r="AM30" s="65"/>
      <c r="AN30" s="65"/>
      <c r="AO30" s="65"/>
      <c r="AP30" s="66"/>
    </row>
    <row r="31" spans="1:42" ht="9.75" customHeight="1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11" t="s">
        <v>34</v>
      </c>
      <c r="L31" s="111"/>
      <c r="M31" s="111"/>
      <c r="N31" s="111"/>
      <c r="O31" s="111"/>
      <c r="P31" s="82">
        <f>IF(ISERR(FIND(" ",A_DOCNUM,1)),"",MID(A_DOCNUM,1,FIND(" ",A_DOCNUM,1)-1))</f>
      </c>
      <c r="Q31" s="65"/>
      <c r="R31" s="65"/>
      <c r="S31" s="66"/>
      <c r="T31" s="112" t="s">
        <v>35</v>
      </c>
      <c r="U31" s="113"/>
      <c r="V31" s="113"/>
      <c r="W31" s="113"/>
      <c r="X31" s="114"/>
      <c r="Y31" s="82">
        <f>IF(ISERR(FIND(" ",A_DOCNUM,1)),""&amp;A_DOCNUM,MID(A_DOCNUM,FIND(" ",A_DOCNUM,1)+1,20))</f>
      </c>
      <c r="Z31" s="65"/>
      <c r="AA31" s="65"/>
      <c r="AB31" s="65"/>
      <c r="AC31" s="65"/>
      <c r="AD31" s="65"/>
      <c r="AE31" s="66"/>
      <c r="AF31" s="169" t="s">
        <v>36</v>
      </c>
      <c r="AG31" s="169"/>
      <c r="AH31" s="169"/>
      <c r="AI31" s="169"/>
      <c r="AJ31" s="169"/>
      <c r="AK31" s="131">
        <f>""&amp;A_DOCDATE</f>
      </c>
      <c r="AL31" s="132"/>
      <c r="AM31" s="132"/>
      <c r="AN31" s="132"/>
      <c r="AO31" s="132"/>
      <c r="AP31" s="133"/>
    </row>
    <row r="32" spans="1:42" ht="9.7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11" t="s">
        <v>37</v>
      </c>
      <c r="L32" s="111"/>
      <c r="M32" s="111"/>
      <c r="N32" s="111"/>
      <c r="O32" s="111"/>
      <c r="P32" s="110" t="str">
        <f>""&amp;A_DOCPLACE&amp;" "&amp;A_DOCPLACE_P</f>
        <v> </v>
      </c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</row>
    <row r="33" spans="1:42" ht="9.75" customHeight="1">
      <c r="A33" s="74" t="s">
        <v>64</v>
      </c>
      <c r="B33" s="75"/>
      <c r="C33" s="75"/>
      <c r="D33" s="75"/>
      <c r="E33" s="75"/>
      <c r="F33" s="75"/>
      <c r="G33" s="75"/>
      <c r="H33" s="75"/>
      <c r="I33" s="75"/>
      <c r="J33" s="76"/>
      <c r="K33" s="111" t="s">
        <v>34</v>
      </c>
      <c r="L33" s="111"/>
      <c r="M33" s="111"/>
      <c r="N33" s="111"/>
      <c r="O33" s="111"/>
      <c r="P33" s="130"/>
      <c r="Q33" s="130"/>
      <c r="R33" s="130"/>
      <c r="S33" s="130"/>
      <c r="T33" s="112" t="s">
        <v>35</v>
      </c>
      <c r="U33" s="113"/>
      <c r="V33" s="113"/>
      <c r="W33" s="113"/>
      <c r="X33" s="114"/>
      <c r="Y33" s="130"/>
      <c r="Z33" s="130"/>
      <c r="AA33" s="130"/>
      <c r="AB33" s="130"/>
      <c r="AC33" s="130"/>
      <c r="AD33" s="130"/>
      <c r="AE33" s="130"/>
      <c r="AF33" s="111" t="s">
        <v>38</v>
      </c>
      <c r="AG33" s="111"/>
      <c r="AH33" s="111"/>
      <c r="AI33" s="111"/>
      <c r="AJ33" s="111"/>
      <c r="AK33" s="82"/>
      <c r="AL33" s="65"/>
      <c r="AM33" s="65"/>
      <c r="AN33" s="65"/>
      <c r="AO33" s="65"/>
      <c r="AP33" s="66"/>
    </row>
    <row r="34" spans="1:42" ht="9.75" customHeight="1">
      <c r="A34" s="74" t="s">
        <v>65</v>
      </c>
      <c r="B34" s="75"/>
      <c r="C34" s="75"/>
      <c r="D34" s="75"/>
      <c r="E34" s="75"/>
      <c r="F34" s="75"/>
      <c r="G34" s="75"/>
      <c r="H34" s="75"/>
      <c r="I34" s="75"/>
      <c r="J34" s="76"/>
      <c r="K34" s="111" t="s">
        <v>34</v>
      </c>
      <c r="L34" s="111"/>
      <c r="M34" s="111"/>
      <c r="N34" s="111"/>
      <c r="O34" s="111"/>
      <c r="P34" s="130"/>
      <c r="Q34" s="130"/>
      <c r="R34" s="130"/>
      <c r="S34" s="130"/>
      <c r="T34" s="112" t="s">
        <v>35</v>
      </c>
      <c r="U34" s="113"/>
      <c r="V34" s="113"/>
      <c r="W34" s="113"/>
      <c r="X34" s="114"/>
      <c r="Y34" s="130"/>
      <c r="Z34" s="130"/>
      <c r="AA34" s="130"/>
      <c r="AB34" s="130"/>
      <c r="AC34" s="130"/>
      <c r="AD34" s="130"/>
      <c r="AE34" s="130"/>
      <c r="AF34" s="111" t="s">
        <v>38</v>
      </c>
      <c r="AG34" s="111"/>
      <c r="AH34" s="111"/>
      <c r="AI34" s="111"/>
      <c r="AJ34" s="111"/>
      <c r="AK34" s="82"/>
      <c r="AL34" s="65"/>
      <c r="AM34" s="65"/>
      <c r="AN34" s="65"/>
      <c r="AO34" s="65"/>
      <c r="AP34" s="66"/>
    </row>
    <row r="35" spans="1:42" ht="9.75" customHeight="1">
      <c r="A35" s="115" t="s">
        <v>72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7" t="s">
        <v>34</v>
      </c>
      <c r="L35" s="118"/>
      <c r="M35" s="118"/>
      <c r="N35" s="118"/>
      <c r="O35" s="119"/>
      <c r="P35" s="123"/>
      <c r="Q35" s="124"/>
      <c r="R35" s="124"/>
      <c r="S35" s="125"/>
      <c r="T35" s="117" t="s">
        <v>35</v>
      </c>
      <c r="U35" s="118"/>
      <c r="V35" s="118"/>
      <c r="W35" s="118"/>
      <c r="X35" s="119"/>
      <c r="Y35" s="123"/>
      <c r="Z35" s="124"/>
      <c r="AA35" s="124"/>
      <c r="AB35" s="124"/>
      <c r="AC35" s="124"/>
      <c r="AD35" s="124"/>
      <c r="AE35" s="124"/>
      <c r="AF35" s="117" t="s">
        <v>38</v>
      </c>
      <c r="AG35" s="118"/>
      <c r="AH35" s="118"/>
      <c r="AI35" s="118"/>
      <c r="AJ35" s="119"/>
      <c r="AK35" s="129"/>
      <c r="AL35" s="118"/>
      <c r="AM35" s="118"/>
      <c r="AN35" s="118"/>
      <c r="AO35" s="118"/>
      <c r="AP35" s="119"/>
    </row>
    <row r="36" spans="1:42" ht="12.7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20"/>
      <c r="L36" s="121"/>
      <c r="M36" s="121"/>
      <c r="N36" s="121"/>
      <c r="O36" s="122"/>
      <c r="P36" s="126"/>
      <c r="Q36" s="127"/>
      <c r="R36" s="127"/>
      <c r="S36" s="128"/>
      <c r="T36" s="120"/>
      <c r="U36" s="121"/>
      <c r="V36" s="121"/>
      <c r="W36" s="121"/>
      <c r="X36" s="122"/>
      <c r="Y36" s="126"/>
      <c r="Z36" s="127"/>
      <c r="AA36" s="127"/>
      <c r="AB36" s="127"/>
      <c r="AC36" s="127"/>
      <c r="AD36" s="127"/>
      <c r="AE36" s="127"/>
      <c r="AF36" s="120"/>
      <c r="AG36" s="121"/>
      <c r="AH36" s="121"/>
      <c r="AI36" s="121"/>
      <c r="AJ36" s="122"/>
      <c r="AK36" s="120"/>
      <c r="AL36" s="121"/>
      <c r="AM36" s="121"/>
      <c r="AN36" s="121"/>
      <c r="AO36" s="121"/>
      <c r="AP36" s="122"/>
    </row>
    <row r="37" spans="1:42" ht="9.75" customHeight="1">
      <c r="A37" s="170" t="s">
        <v>39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2"/>
    </row>
    <row r="38" spans="1:42" ht="9.75" customHeight="1">
      <c r="A38" s="110">
        <f>""&amp;A_REGADDR</f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</row>
    <row r="39" spans="1:42" ht="9.7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</row>
    <row r="40" spans="1:42" ht="9.75" customHeight="1">
      <c r="A40" s="177" t="s">
        <v>40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9"/>
    </row>
    <row r="41" spans="1:42" ht="9.75" customHeight="1">
      <c r="A41" s="110">
        <f>""&amp;A_POSTADDR</f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2" spans="1:42" ht="9.7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</row>
    <row r="43" spans="1:42" ht="9.75" customHeight="1">
      <c r="A43" s="173" t="s">
        <v>41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10">
        <f>""&amp;A_FACTORY_NAME</f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73" t="s">
        <v>42</v>
      </c>
      <c r="AH43" s="173"/>
      <c r="AI43" s="110">
        <f>""&amp;A_INN</f>
      </c>
      <c r="AJ43" s="110"/>
      <c r="AK43" s="110"/>
      <c r="AL43" s="110"/>
      <c r="AM43" s="110"/>
      <c r="AN43" s="110"/>
      <c r="AO43" s="110"/>
      <c r="AP43" s="110"/>
    </row>
    <row r="44" spans="1:42" ht="9.75" customHeight="1">
      <c r="A44" s="173" t="s">
        <v>43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11" t="s">
        <v>44</v>
      </c>
      <c r="L44" s="111"/>
      <c r="M44" s="111"/>
      <c r="N44" s="111"/>
      <c r="O44" s="110">
        <f>""&amp;A_PHONE</f>
      </c>
      <c r="P44" s="110"/>
      <c r="Q44" s="110"/>
      <c r="R44" s="110"/>
      <c r="S44" s="110"/>
      <c r="T44" s="110"/>
      <c r="U44" s="110"/>
      <c r="V44" s="111" t="s">
        <v>45</v>
      </c>
      <c r="W44" s="111"/>
      <c r="X44" s="111"/>
      <c r="Y44" s="111"/>
      <c r="Z44" s="110">
        <f>""&amp;A_PHONE_M</f>
      </c>
      <c r="AA44" s="110"/>
      <c r="AB44" s="110"/>
      <c r="AC44" s="110"/>
      <c r="AD44" s="110"/>
      <c r="AE44" s="110"/>
      <c r="AF44" s="110"/>
      <c r="AG44" s="111" t="s">
        <v>46</v>
      </c>
      <c r="AH44" s="111"/>
      <c r="AI44" s="111"/>
      <c r="AJ44" s="110"/>
      <c r="AK44" s="110"/>
      <c r="AL44" s="110"/>
      <c r="AM44" s="110"/>
      <c r="AN44" s="110"/>
      <c r="AO44" s="110"/>
      <c r="AP44" s="110"/>
    </row>
    <row r="45" spans="1:42" ht="9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1:42" ht="10.5" customHeight="1">
      <c r="A46" s="67" t="s">
        <v>78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ht="10.5" customHeight="1">
      <c r="A47" s="68" t="s">
        <v>79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</row>
    <row r="48" spans="1:42" ht="10.5" customHeight="1">
      <c r="A48" s="70" t="s">
        <v>9</v>
      </c>
      <c r="B48" s="71"/>
      <c r="C48" s="74" t="s">
        <v>50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6"/>
    </row>
    <row r="49" spans="1:42" ht="10.5" customHeight="1">
      <c r="A49" s="72"/>
      <c r="B49" s="73"/>
      <c r="C49" s="77" t="s">
        <v>52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9"/>
      <c r="Z49" s="80" t="s">
        <v>51</v>
      </c>
      <c r="AA49" s="80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81"/>
    </row>
    <row r="50" spans="1:42" ht="10.5" customHeight="1">
      <c r="A50" s="58" t="s">
        <v>53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</row>
    <row r="51" spans="1:42" ht="10.5" customHeight="1">
      <c r="A51" s="52" t="s">
        <v>115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1"/>
    </row>
    <row r="52" spans="1:42" ht="10.5" customHeight="1">
      <c r="A52" s="52" t="s">
        <v>54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1"/>
    </row>
    <row r="53" spans="1:42" ht="10.5" customHeight="1">
      <c r="A53" s="61" t="s">
        <v>55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3"/>
    </row>
    <row r="54" spans="1:42" ht="9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s="30" customFormat="1" ht="9.75" customHeight="1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</row>
    <row r="56" spans="1:42" s="30" customFormat="1" ht="9.75" customHeight="1">
      <c r="A56" s="74" t="s">
        <v>21</v>
      </c>
      <c r="B56" s="75"/>
      <c r="C56" s="75"/>
      <c r="D56" s="75"/>
      <c r="E56" s="75"/>
      <c r="F56" s="75"/>
      <c r="G56" s="75"/>
      <c r="H56" s="75"/>
      <c r="I56" s="75"/>
      <c r="J56" s="76"/>
      <c r="K56" s="82">
        <f>""&amp;C_FIO</f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6"/>
    </row>
    <row r="57" spans="1:42" s="30" customFormat="1" ht="9.75" customHeight="1">
      <c r="A57" s="107" t="s">
        <v>82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9"/>
    </row>
    <row r="58" spans="1:42" s="30" customFormat="1" ht="9.75" customHeight="1">
      <c r="A58" s="136">
        <f>MID(C_FIOLATIN,1,1)</f>
      </c>
      <c r="B58" s="137"/>
      <c r="C58" s="136">
        <f>MID(C_FIOLATIN,2,1)</f>
      </c>
      <c r="D58" s="137"/>
      <c r="E58" s="136">
        <f>MID(C_FIOLATIN,3,1)</f>
      </c>
      <c r="F58" s="137"/>
      <c r="G58" s="136">
        <f>MID(C_FIOLATIN,4,1)</f>
      </c>
      <c r="H58" s="137"/>
      <c r="I58" s="136">
        <f>MID(C_FIOLATIN,5,1)</f>
      </c>
      <c r="J58" s="137"/>
      <c r="K58" s="136">
        <f>MID(C_FIOLATIN,6,1)</f>
      </c>
      <c r="L58" s="137"/>
      <c r="M58" s="136">
        <f>MID(C_FIOLATIN,7,1)</f>
      </c>
      <c r="N58" s="137"/>
      <c r="O58" s="136">
        <f>MID(C_FIOLATIN,8,1)</f>
      </c>
      <c r="P58" s="137"/>
      <c r="Q58" s="136">
        <f>MID(C_FIOLATIN,9,1)</f>
      </c>
      <c r="R58" s="137"/>
      <c r="S58" s="136">
        <f>MID(C_FIOLATIN,10,1)</f>
      </c>
      <c r="T58" s="137"/>
      <c r="U58" s="136">
        <f>MID(C_FIOLATIN,11,1)</f>
      </c>
      <c r="V58" s="137"/>
      <c r="W58" s="136">
        <f>MID(C_FIOLATIN,12,1)</f>
      </c>
      <c r="X58" s="137"/>
      <c r="Y58" s="136">
        <f>MID(C_FIOLATIN,13,1)</f>
      </c>
      <c r="Z58" s="137"/>
      <c r="AA58" s="136">
        <f>MID(C_FIOLATIN,14,1)</f>
      </c>
      <c r="AB58" s="137"/>
      <c r="AC58" s="136">
        <f>MID(C_FIOLATIN,15,1)</f>
      </c>
      <c r="AD58" s="137"/>
      <c r="AE58" s="136">
        <f>MID(C_FIOLATIN,16,1)</f>
      </c>
      <c r="AF58" s="137"/>
      <c r="AG58" s="136">
        <f>MID(C_FIOLATIN,17,1)</f>
      </c>
      <c r="AH58" s="137"/>
      <c r="AI58" s="136">
        <f>MID(C_FIOLATIN,18,1)</f>
      </c>
      <c r="AJ58" s="137"/>
      <c r="AK58" s="136">
        <f>MID(C_FIOLATIN,19,1)</f>
      </c>
      <c r="AL58" s="137"/>
      <c r="AM58" s="107">
        <f>MID(C_FIOLATIN,20,1)</f>
      </c>
      <c r="AN58" s="108"/>
      <c r="AO58" s="108"/>
      <c r="AP58" s="109"/>
    </row>
    <row r="59" spans="1:42" s="30" customFormat="1" ht="9.75" customHeight="1">
      <c r="A59" s="74" t="s">
        <v>14</v>
      </c>
      <c r="B59" s="75"/>
      <c r="C59" s="75"/>
      <c r="D59" s="75"/>
      <c r="E59" s="75"/>
      <c r="F59" s="75"/>
      <c r="G59" s="75"/>
      <c r="H59" s="75"/>
      <c r="I59" s="75"/>
      <c r="J59" s="75"/>
      <c r="K59" s="154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6"/>
    </row>
    <row r="60" spans="1:42" s="30" customFormat="1" ht="10.5" customHeight="1">
      <c r="A60" s="74" t="s">
        <v>22</v>
      </c>
      <c r="B60" s="75"/>
      <c r="C60" s="75"/>
      <c r="D60" s="75"/>
      <c r="E60" s="75"/>
      <c r="F60" s="75"/>
      <c r="G60" s="75"/>
      <c r="H60" s="75"/>
      <c r="I60" s="75"/>
      <c r="J60" s="76"/>
      <c r="K60" s="82">
        <f>""&amp;C_BIRTHDAY</f>
      </c>
      <c r="L60" s="65"/>
      <c r="M60" s="65"/>
      <c r="N60" s="65"/>
      <c r="O60" s="65"/>
      <c r="P60" s="66"/>
      <c r="Q60" s="74" t="s">
        <v>23</v>
      </c>
      <c r="R60" s="75"/>
      <c r="S60" s="75"/>
      <c r="T60" s="75"/>
      <c r="U60" s="75"/>
      <c r="V60" s="75"/>
      <c r="W60" s="76"/>
      <c r="X60" s="82">
        <f>""&amp;C_BIRTHPLACE</f>
      </c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6"/>
    </row>
    <row r="61" spans="1:42" s="30" customFormat="1" ht="9.75" customHeight="1">
      <c r="A61" s="74" t="s">
        <v>24</v>
      </c>
      <c r="B61" s="75"/>
      <c r="C61" s="75"/>
      <c r="D61" s="75"/>
      <c r="E61" s="75"/>
      <c r="F61" s="75"/>
      <c r="G61" s="75"/>
      <c r="H61" s="75"/>
      <c r="I61" s="75"/>
      <c r="J61" s="76"/>
      <c r="K61" s="10" t="str">
        <f>IF(C_RESIDENT="1","þ","¨")</f>
        <v>¨</v>
      </c>
      <c r="L61" s="65" t="s">
        <v>25</v>
      </c>
      <c r="M61" s="65"/>
      <c r="N61" s="65"/>
      <c r="O61" s="65"/>
      <c r="P61" s="9" t="str">
        <f>IF(C_RESIDENT="0","þ","¨")</f>
        <v>¨</v>
      </c>
      <c r="Q61" s="65" t="s">
        <v>26</v>
      </c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83"/>
      <c r="AG61" s="135"/>
      <c r="AH61" s="74" t="s">
        <v>27</v>
      </c>
      <c r="AI61" s="75"/>
      <c r="AJ61" s="76"/>
      <c r="AK61" s="8" t="str">
        <f>IF(C_SEX="М","þ","¨")</f>
        <v>¨</v>
      </c>
      <c r="AL61" s="11" t="s">
        <v>28</v>
      </c>
      <c r="AM61" s="11"/>
      <c r="AN61" s="8" t="str">
        <f>IF(C_SEX="Ж","þ","¨")</f>
        <v>¨</v>
      </c>
      <c r="AO61" s="11" t="s">
        <v>29</v>
      </c>
      <c r="AP61" s="12"/>
    </row>
    <row r="62" spans="1:42" s="30" customFormat="1" ht="9.75" customHeight="1">
      <c r="A62" s="134" t="s">
        <v>30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11" t="s">
        <v>31</v>
      </c>
      <c r="L62" s="111"/>
      <c r="M62" s="111"/>
      <c r="N62" s="111"/>
      <c r="O62" s="111"/>
      <c r="P62" s="10" t="str">
        <f>IF(C_DOCTYPE="Паспорт РФ","þ","¨")</f>
        <v>¨</v>
      </c>
      <c r="Q62" s="65" t="s">
        <v>32</v>
      </c>
      <c r="R62" s="65"/>
      <c r="S62" s="65"/>
      <c r="T62" s="65"/>
      <c r="U62" s="65"/>
      <c r="V62" s="9" t="str">
        <f>IF(AND(C_DOCTYPE&lt;&gt;"Паспорт РФ",NOT(ISBLANK(C_DOCTYPE))),"þ","¨")</f>
        <v>¨</v>
      </c>
      <c r="W62" s="65" t="s">
        <v>33</v>
      </c>
      <c r="X62" s="65"/>
      <c r="Y62" s="65"/>
      <c r="Z62" s="65"/>
      <c r="AA62" s="65"/>
      <c r="AB62" s="65"/>
      <c r="AC62" s="65"/>
      <c r="AD62" s="65"/>
      <c r="AE62" s="65"/>
      <c r="AF62" s="65">
        <f>IF(C_DOCTYPE&lt;&gt;"Паспорт РФ",""&amp;C_DOCTYPE,"")</f>
      </c>
      <c r="AG62" s="65"/>
      <c r="AH62" s="65"/>
      <c r="AI62" s="65"/>
      <c r="AJ62" s="65"/>
      <c r="AK62" s="65"/>
      <c r="AL62" s="65"/>
      <c r="AM62" s="65"/>
      <c r="AN62" s="65"/>
      <c r="AO62" s="65"/>
      <c r="AP62" s="66"/>
    </row>
    <row r="63" spans="1:42" s="30" customFormat="1" ht="9.75" customHeight="1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11" t="s">
        <v>34</v>
      </c>
      <c r="L63" s="111"/>
      <c r="M63" s="111"/>
      <c r="N63" s="111"/>
      <c r="O63" s="111"/>
      <c r="P63" s="82">
        <f>IF(ISERR(FIND(" ",C_DOCNUM,1)),"",MID(C_DOCNUM,1,FIND(" ",C_DOCNUM,1)-1))</f>
      </c>
      <c r="Q63" s="65"/>
      <c r="R63" s="65"/>
      <c r="S63" s="66"/>
      <c r="T63" s="112" t="s">
        <v>35</v>
      </c>
      <c r="U63" s="113"/>
      <c r="V63" s="113"/>
      <c r="W63" s="113"/>
      <c r="X63" s="114"/>
      <c r="Y63" s="82">
        <f>IF(ISERR(FIND(" ",C_DOCNUM,1)),""&amp;C_DOCNUM,MID(C_DOCNUM,FIND(" ",C_DOCNUM,1)+1,20))</f>
      </c>
      <c r="Z63" s="65"/>
      <c r="AA63" s="65"/>
      <c r="AB63" s="65"/>
      <c r="AC63" s="65"/>
      <c r="AD63" s="65"/>
      <c r="AE63" s="66"/>
      <c r="AF63" s="112" t="s">
        <v>36</v>
      </c>
      <c r="AG63" s="113"/>
      <c r="AH63" s="113"/>
      <c r="AI63" s="113"/>
      <c r="AJ63" s="114"/>
      <c r="AK63" s="131">
        <f>""&amp;C_DOCDATE</f>
      </c>
      <c r="AL63" s="132"/>
      <c r="AM63" s="132"/>
      <c r="AN63" s="132"/>
      <c r="AO63" s="132"/>
      <c r="AP63" s="133"/>
    </row>
    <row r="64" spans="1:42" s="30" customFormat="1" ht="9.75" customHeigh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11" t="s">
        <v>37</v>
      </c>
      <c r="L64" s="111"/>
      <c r="M64" s="111"/>
      <c r="N64" s="111"/>
      <c r="O64" s="111"/>
      <c r="P64" s="82" t="str">
        <f>""&amp;C_DOCPLACE&amp;" "&amp;C_DOCPLACE_P</f>
        <v> </v>
      </c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6"/>
    </row>
    <row r="65" spans="1:42" s="30" customFormat="1" ht="9.75" customHeight="1">
      <c r="A65" s="74" t="s">
        <v>64</v>
      </c>
      <c r="B65" s="75"/>
      <c r="C65" s="75"/>
      <c r="D65" s="75"/>
      <c r="E65" s="75"/>
      <c r="F65" s="75"/>
      <c r="G65" s="75"/>
      <c r="H65" s="75"/>
      <c r="I65" s="75"/>
      <c r="J65" s="76"/>
      <c r="K65" s="111" t="s">
        <v>34</v>
      </c>
      <c r="L65" s="111"/>
      <c r="M65" s="111"/>
      <c r="N65" s="111"/>
      <c r="O65" s="111"/>
      <c r="P65" s="130"/>
      <c r="Q65" s="130"/>
      <c r="R65" s="130"/>
      <c r="S65" s="130"/>
      <c r="T65" s="112" t="s">
        <v>35</v>
      </c>
      <c r="U65" s="113"/>
      <c r="V65" s="113"/>
      <c r="W65" s="113"/>
      <c r="X65" s="114"/>
      <c r="Y65" s="130"/>
      <c r="Z65" s="130"/>
      <c r="AA65" s="130"/>
      <c r="AB65" s="130"/>
      <c r="AC65" s="130"/>
      <c r="AD65" s="130"/>
      <c r="AE65" s="130"/>
      <c r="AF65" s="112" t="s">
        <v>38</v>
      </c>
      <c r="AG65" s="113"/>
      <c r="AH65" s="113"/>
      <c r="AI65" s="113"/>
      <c r="AJ65" s="114"/>
      <c r="AK65" s="82"/>
      <c r="AL65" s="65"/>
      <c r="AM65" s="65"/>
      <c r="AN65" s="65"/>
      <c r="AO65" s="65"/>
      <c r="AP65" s="66"/>
    </row>
    <row r="66" spans="1:42" s="30" customFormat="1" ht="9.75" customHeight="1">
      <c r="A66" s="74" t="s">
        <v>65</v>
      </c>
      <c r="B66" s="75"/>
      <c r="C66" s="75"/>
      <c r="D66" s="75"/>
      <c r="E66" s="75"/>
      <c r="F66" s="75"/>
      <c r="G66" s="75"/>
      <c r="H66" s="75"/>
      <c r="I66" s="75"/>
      <c r="J66" s="76"/>
      <c r="K66" s="111" t="s">
        <v>34</v>
      </c>
      <c r="L66" s="111"/>
      <c r="M66" s="111"/>
      <c r="N66" s="111"/>
      <c r="O66" s="111"/>
      <c r="P66" s="130"/>
      <c r="Q66" s="130"/>
      <c r="R66" s="130"/>
      <c r="S66" s="130"/>
      <c r="T66" s="112" t="s">
        <v>35</v>
      </c>
      <c r="U66" s="113"/>
      <c r="V66" s="113"/>
      <c r="W66" s="113"/>
      <c r="X66" s="114"/>
      <c r="Y66" s="130"/>
      <c r="Z66" s="130"/>
      <c r="AA66" s="130"/>
      <c r="AB66" s="130"/>
      <c r="AC66" s="130"/>
      <c r="AD66" s="130"/>
      <c r="AE66" s="130"/>
      <c r="AF66" s="112" t="s">
        <v>38</v>
      </c>
      <c r="AG66" s="113"/>
      <c r="AH66" s="113"/>
      <c r="AI66" s="113"/>
      <c r="AJ66" s="114"/>
      <c r="AK66" s="82"/>
      <c r="AL66" s="65"/>
      <c r="AM66" s="65"/>
      <c r="AN66" s="65"/>
      <c r="AO66" s="65"/>
      <c r="AP66" s="66"/>
    </row>
    <row r="67" spans="1:42" s="30" customFormat="1" ht="10.5" customHeight="1">
      <c r="A67" s="115" t="s">
        <v>72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7" t="s">
        <v>34</v>
      </c>
      <c r="L67" s="118"/>
      <c r="M67" s="118"/>
      <c r="N67" s="118"/>
      <c r="O67" s="119"/>
      <c r="P67" s="123"/>
      <c r="Q67" s="124"/>
      <c r="R67" s="124"/>
      <c r="S67" s="125"/>
      <c r="T67" s="117" t="s">
        <v>35</v>
      </c>
      <c r="U67" s="118"/>
      <c r="V67" s="118"/>
      <c r="W67" s="118"/>
      <c r="X67" s="119"/>
      <c r="Y67" s="123"/>
      <c r="Z67" s="124"/>
      <c r="AA67" s="124"/>
      <c r="AB67" s="124"/>
      <c r="AC67" s="124"/>
      <c r="AD67" s="124"/>
      <c r="AE67" s="124"/>
      <c r="AF67" s="117" t="s">
        <v>38</v>
      </c>
      <c r="AG67" s="118"/>
      <c r="AH67" s="118"/>
      <c r="AI67" s="118"/>
      <c r="AJ67" s="119"/>
      <c r="AK67" s="129"/>
      <c r="AL67" s="118"/>
      <c r="AM67" s="118"/>
      <c r="AN67" s="118"/>
      <c r="AO67" s="118"/>
      <c r="AP67" s="119"/>
    </row>
    <row r="68" spans="1:42" s="30" customFormat="1" ht="11.2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20"/>
      <c r="L68" s="121"/>
      <c r="M68" s="121"/>
      <c r="N68" s="121"/>
      <c r="O68" s="122"/>
      <c r="P68" s="126"/>
      <c r="Q68" s="127"/>
      <c r="R68" s="127"/>
      <c r="S68" s="128"/>
      <c r="T68" s="120"/>
      <c r="U68" s="121"/>
      <c r="V68" s="121"/>
      <c r="W68" s="121"/>
      <c r="X68" s="122"/>
      <c r="Y68" s="126"/>
      <c r="Z68" s="127"/>
      <c r="AA68" s="127"/>
      <c r="AB68" s="127"/>
      <c r="AC68" s="127"/>
      <c r="AD68" s="127"/>
      <c r="AE68" s="127"/>
      <c r="AF68" s="120"/>
      <c r="AG68" s="121"/>
      <c r="AH68" s="121"/>
      <c r="AI68" s="121"/>
      <c r="AJ68" s="122"/>
      <c r="AK68" s="120"/>
      <c r="AL68" s="121"/>
      <c r="AM68" s="121"/>
      <c r="AN68" s="121"/>
      <c r="AO68" s="121"/>
      <c r="AP68" s="122"/>
    </row>
    <row r="69" spans="1:42" s="30" customFormat="1" ht="9.75" customHeigh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7"/>
      <c r="L69" s="27"/>
      <c r="M69" s="27"/>
      <c r="N69" s="27"/>
      <c r="O69" s="27"/>
      <c r="P69" s="28"/>
      <c r="Q69" s="28"/>
      <c r="R69" s="28"/>
      <c r="S69" s="28"/>
      <c r="T69" s="27"/>
      <c r="U69" s="27"/>
      <c r="V69" s="27"/>
      <c r="W69" s="27"/>
      <c r="X69" s="27"/>
      <c r="Y69" s="28"/>
      <c r="Z69" s="28"/>
      <c r="AA69" s="28"/>
      <c r="AB69" s="28"/>
      <c r="AC69" s="28"/>
      <c r="AD69" s="28"/>
      <c r="AE69" s="28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9"/>
    </row>
    <row r="70" spans="1:42" s="30" customFormat="1" ht="9.75" customHeight="1">
      <c r="A70" s="107" t="s">
        <v>39</v>
      </c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9"/>
    </row>
    <row r="71" spans="1:42" s="30" customFormat="1" ht="9.75" customHeight="1">
      <c r="A71" s="82" t="s">
        <v>68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6"/>
    </row>
    <row r="72" spans="1:42" s="30" customFormat="1" ht="9.75" customHeight="1">
      <c r="A72" s="82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6"/>
    </row>
    <row r="73" spans="1:42" s="30" customFormat="1" ht="9.75" customHeight="1">
      <c r="A73" s="107" t="s">
        <v>40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9"/>
    </row>
    <row r="74" spans="1:42" s="30" customFormat="1" ht="9.75" customHeight="1">
      <c r="A74" s="82">
        <f>""&amp;C_POSTADDR</f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6"/>
    </row>
    <row r="75" spans="1:42" s="30" customFormat="1" ht="9.75" customHeight="1">
      <c r="A75" s="82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6"/>
    </row>
    <row r="76" spans="1:42" s="30" customFormat="1" ht="9.75" customHeight="1">
      <c r="A76" s="74" t="s">
        <v>43</v>
      </c>
      <c r="B76" s="75"/>
      <c r="C76" s="75"/>
      <c r="D76" s="75"/>
      <c r="E76" s="75"/>
      <c r="F76" s="75"/>
      <c r="G76" s="75"/>
      <c r="H76" s="75"/>
      <c r="I76" s="75"/>
      <c r="J76" s="76"/>
      <c r="K76" s="111" t="s">
        <v>44</v>
      </c>
      <c r="L76" s="111"/>
      <c r="M76" s="111"/>
      <c r="N76" s="111"/>
      <c r="O76" s="110">
        <f>""&amp;C_PHONE</f>
      </c>
      <c r="P76" s="110"/>
      <c r="Q76" s="110"/>
      <c r="R76" s="110"/>
      <c r="S76" s="110"/>
      <c r="T76" s="110"/>
      <c r="U76" s="110"/>
      <c r="V76" s="111" t="s">
        <v>45</v>
      </c>
      <c r="W76" s="111"/>
      <c r="X76" s="111"/>
      <c r="Y76" s="111"/>
      <c r="Z76" s="110">
        <f>""&amp;C_PHONE_M</f>
      </c>
      <c r="AA76" s="110"/>
      <c r="AB76" s="110"/>
      <c r="AC76" s="110"/>
      <c r="AD76" s="110"/>
      <c r="AE76" s="110"/>
      <c r="AF76" s="110"/>
      <c r="AG76" s="112" t="s">
        <v>46</v>
      </c>
      <c r="AH76" s="113"/>
      <c r="AI76" s="114"/>
      <c r="AJ76" s="110"/>
      <c r="AK76" s="110"/>
      <c r="AL76" s="110"/>
      <c r="AM76" s="110"/>
      <c r="AN76" s="110"/>
      <c r="AO76" s="110"/>
      <c r="AP76" s="110"/>
    </row>
    <row r="77" spans="1:42" s="30" customFormat="1" ht="9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1:42" s="30" customFormat="1" ht="9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1:42" s="30" customFormat="1" ht="9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</row>
    <row r="80" spans="1:42" ht="9.75" customHeight="1">
      <c r="A80" s="157" t="s">
        <v>47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</row>
    <row r="81" spans="1:42" ht="9" customHeight="1">
      <c r="A81" s="174" t="s">
        <v>87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6"/>
    </row>
    <row r="82" spans="1:42" ht="9" customHeight="1">
      <c r="A82" s="49" t="s">
        <v>85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1"/>
    </row>
    <row r="83" spans="1:42" ht="9" customHeight="1">
      <c r="A83" s="49" t="s">
        <v>86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1"/>
    </row>
    <row r="84" spans="1:42" ht="9" customHeight="1">
      <c r="A84" s="52" t="s">
        <v>118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4"/>
    </row>
    <row r="85" spans="1:42" ht="9" customHeight="1">
      <c r="A85" s="49" t="s">
        <v>119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1"/>
    </row>
    <row r="86" spans="1:42" ht="9" customHeight="1">
      <c r="A86" s="52" t="s">
        <v>88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4"/>
    </row>
    <row r="87" spans="1:42" ht="9" customHeight="1">
      <c r="A87" s="49" t="s">
        <v>89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1"/>
    </row>
    <row r="88" spans="1:42" ht="9" customHeight="1">
      <c r="A88" s="52" t="s">
        <v>121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4"/>
    </row>
    <row r="89" spans="1:42" ht="9" customHeight="1">
      <c r="A89" s="49" t="s">
        <v>122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1"/>
    </row>
    <row r="90" spans="1:42" ht="9" customHeight="1">
      <c r="A90" s="61" t="s">
        <v>120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3"/>
    </row>
    <row r="91" spans="1:42" ht="10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</row>
    <row r="92" spans="1:42" ht="10.5" customHeight="1">
      <c r="A92" s="33"/>
      <c r="B92" s="55">
        <f>""&amp;C_DATE</f>
      </c>
      <c r="C92" s="55"/>
      <c r="D92" s="55"/>
      <c r="E92" s="55"/>
      <c r="F92" s="55"/>
      <c r="G92" s="55"/>
      <c r="H92" s="55"/>
      <c r="I92" s="55"/>
      <c r="J92" s="17"/>
      <c r="K92" s="17"/>
      <c r="L92" s="17"/>
      <c r="M92" s="19"/>
      <c r="N92" s="55"/>
      <c r="O92" s="55"/>
      <c r="P92" s="55"/>
      <c r="Q92" s="55"/>
      <c r="R92" s="55"/>
      <c r="S92" s="55"/>
      <c r="T92" s="55"/>
      <c r="U92" s="55"/>
      <c r="V92" s="17"/>
      <c r="W92" s="17"/>
      <c r="X92" s="17"/>
      <c r="Y92" s="19"/>
      <c r="Z92" s="55">
        <f>IF(ISERR((FIND(" ",A_FIO,1))),""&amp;A_FIO,MID(A_FIO,1,FIND(" ",A_FIO,1))&amp;IF(ISERR(MID(A_FIO,FIND(" ",A_FIO,1)+1,1)),"",MID(A_FIO,FIND(" ",A_FIO,1)+1,1)&amp;". "&amp;IF(ISERR(FIND(" ",A_FIO,FIND(" ",A_FIO,1)+1)),"",MID(A_FIO,FIND(" ",A_FIO,FIND(" ",A_FIO,1)+1)+1,1)&amp;".")))</f>
      </c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33"/>
      <c r="AN92" s="33"/>
      <c r="AO92" s="33"/>
      <c r="AP92" s="33"/>
    </row>
    <row r="93" spans="1:42" ht="10.5" customHeight="1">
      <c r="A93" s="33"/>
      <c r="B93" s="56" t="s">
        <v>48</v>
      </c>
      <c r="C93" s="56"/>
      <c r="D93" s="56"/>
      <c r="E93" s="56"/>
      <c r="F93" s="56"/>
      <c r="G93" s="56"/>
      <c r="H93" s="56"/>
      <c r="I93" s="56"/>
      <c r="J93" s="18"/>
      <c r="K93" s="18"/>
      <c r="L93" s="18"/>
      <c r="M93" s="19"/>
      <c r="N93" s="56" t="s">
        <v>61</v>
      </c>
      <c r="O93" s="56"/>
      <c r="P93" s="56"/>
      <c r="Q93" s="56"/>
      <c r="R93" s="56"/>
      <c r="S93" s="56"/>
      <c r="T93" s="56"/>
      <c r="U93" s="56"/>
      <c r="V93" s="18"/>
      <c r="W93" s="18"/>
      <c r="X93" s="18"/>
      <c r="Y93" s="19"/>
      <c r="Z93" s="57" t="s">
        <v>49</v>
      </c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33"/>
      <c r="AN93" s="33"/>
      <c r="AO93" s="33"/>
      <c r="AP93" s="33"/>
    </row>
    <row r="94" spans="1:42" ht="10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</row>
    <row r="95" spans="1:42" ht="10.5" customHeight="1">
      <c r="A95" s="138" t="s">
        <v>67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9"/>
    </row>
    <row r="96" spans="1:42" ht="10.5" customHeight="1">
      <c r="A96" s="142" t="s">
        <v>90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42" t="str">
        <f>IF(C_PRIORITY="0","þ","¨")</f>
        <v>¨</v>
      </c>
      <c r="AA96" s="164" t="s">
        <v>91</v>
      </c>
      <c r="AB96" s="164"/>
      <c r="AC96" s="164"/>
      <c r="AD96" s="164"/>
      <c r="AE96" s="164"/>
      <c r="AF96" s="164"/>
      <c r="AG96" s="164"/>
      <c r="AH96" s="42" t="str">
        <f>IF(C_PRIORITY="0","þ","¨")</f>
        <v>¨</v>
      </c>
      <c r="AI96" s="164" t="s">
        <v>92</v>
      </c>
      <c r="AJ96" s="164"/>
      <c r="AK96" s="164"/>
      <c r="AL96" s="164"/>
      <c r="AM96" s="164"/>
      <c r="AN96" s="164"/>
      <c r="AO96" s="164"/>
      <c r="AP96" s="165"/>
    </row>
    <row r="97" spans="1:42" ht="10.5" customHeight="1">
      <c r="A97" s="49" t="s">
        <v>93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1"/>
    </row>
    <row r="98" spans="1:42" ht="10.5" customHeight="1">
      <c r="A98" s="49" t="s">
        <v>94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1"/>
    </row>
    <row r="99" spans="1:42" ht="10.5" customHeight="1">
      <c r="A99" s="49" t="s">
        <v>95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1"/>
    </row>
    <row r="100" spans="1:42" ht="10.5" customHeight="1">
      <c r="A100" s="49" t="s">
        <v>96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1"/>
    </row>
    <row r="101" spans="1:42" ht="10.5" customHeight="1">
      <c r="A101" s="49" t="s">
        <v>97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1"/>
    </row>
    <row r="102" spans="1:42" ht="11.25" customHeight="1">
      <c r="A102" s="49" t="s">
        <v>114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1"/>
    </row>
    <row r="103" spans="1:42" ht="10.5" customHeight="1">
      <c r="A103" s="49" t="s">
        <v>112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1"/>
    </row>
    <row r="104" spans="1:42" ht="10.5" customHeight="1">
      <c r="A104" s="49" t="s">
        <v>113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1"/>
    </row>
    <row r="105" spans="1:42" ht="10.5" customHeight="1">
      <c r="A105" s="49" t="s">
        <v>98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1"/>
    </row>
    <row r="106" spans="1:42" ht="10.5" customHeight="1">
      <c r="A106" s="49" t="s">
        <v>99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1"/>
    </row>
    <row r="107" spans="1:42" ht="10.5" customHeight="1">
      <c r="A107" s="49" t="s">
        <v>100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1"/>
    </row>
    <row r="108" spans="1:42" ht="10.5" customHeight="1">
      <c r="A108" s="49" t="s">
        <v>101</v>
      </c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1"/>
    </row>
    <row r="109" spans="1:42" ht="10.5" customHeight="1">
      <c r="A109" s="49" t="s">
        <v>102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1"/>
    </row>
    <row r="110" spans="1:42" ht="10.5" customHeight="1">
      <c r="A110" s="49" t="s">
        <v>103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1"/>
    </row>
    <row r="111" spans="1:42" ht="10.5" customHeight="1">
      <c r="A111" s="144" t="s">
        <v>104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6"/>
    </row>
    <row r="112" spans="1:42" ht="10.5" customHeight="1">
      <c r="A112" s="49" t="s">
        <v>105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1"/>
    </row>
    <row r="113" spans="1:42" ht="11.25" customHeight="1">
      <c r="A113" s="49" t="s">
        <v>111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1"/>
    </row>
    <row r="114" spans="1:42" ht="10.5" customHeight="1">
      <c r="A114" s="49" t="s">
        <v>106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1"/>
    </row>
    <row r="115" spans="1:42" ht="9.75" customHeight="1">
      <c r="A115" s="49" t="s">
        <v>107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1"/>
    </row>
    <row r="116" spans="1:42" ht="9" customHeight="1">
      <c r="A116" s="144" t="s">
        <v>108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6"/>
    </row>
    <row r="117" spans="1:42" ht="9" customHeight="1">
      <c r="A117" s="144" t="s">
        <v>109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6"/>
    </row>
    <row r="118" spans="1:42" ht="9" customHeight="1">
      <c r="A118" s="61" t="s">
        <v>110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3"/>
    </row>
    <row r="119" spans="1:42" ht="9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9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</row>
    <row r="120" spans="1:42" ht="9.75" customHeight="1">
      <c r="A120" s="19"/>
      <c r="B120" s="19"/>
      <c r="C120" s="55">
        <f>""&amp;C_DATE</f>
      </c>
      <c r="D120" s="55"/>
      <c r="E120" s="55"/>
      <c r="F120" s="55"/>
      <c r="G120" s="55"/>
      <c r="H120" s="55"/>
      <c r="I120" s="55"/>
      <c r="J120" s="55"/>
      <c r="K120" s="17"/>
      <c r="L120" s="17"/>
      <c r="M120" s="17"/>
      <c r="N120" s="19"/>
      <c r="O120" s="55"/>
      <c r="P120" s="55"/>
      <c r="Q120" s="55"/>
      <c r="R120" s="55"/>
      <c r="S120" s="55"/>
      <c r="T120" s="55"/>
      <c r="U120" s="55"/>
      <c r="V120" s="55"/>
      <c r="W120" s="17"/>
      <c r="X120" s="17"/>
      <c r="Y120" s="17"/>
      <c r="Z120" s="19"/>
      <c r="AA120" s="55">
        <f>IF(ISERR((FIND(" ",C_FIO,1))),""&amp;C_FIO,MID(C_FIO,1,FIND(" ",C_FIO,1))&amp;IF(ISERR(MID(C_FIO,FIND(" ",C_FIO,1)+1,1)),"",MID(C_FIO,FIND(" ",C_FIO,1)+1,1)&amp;". "&amp;IF(ISERR(FIND(" ",C_FIO,FIND(" ",C_FIO,1)+1)),"",MID(C_FIO,FIND(" ",C_FIO,FIND(" ",C_FIO,1)+1)+1,1)&amp;".")))</f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19"/>
      <c r="AO120" s="19"/>
      <c r="AP120" s="19"/>
    </row>
    <row r="121" spans="1:42" ht="9.75" customHeight="1">
      <c r="A121" s="19"/>
      <c r="B121" s="19"/>
      <c r="C121" s="56" t="s">
        <v>48</v>
      </c>
      <c r="D121" s="56"/>
      <c r="E121" s="56"/>
      <c r="F121" s="56"/>
      <c r="G121" s="56"/>
      <c r="H121" s="56"/>
      <c r="I121" s="56"/>
      <c r="J121" s="56"/>
      <c r="K121" s="18"/>
      <c r="L121" s="18"/>
      <c r="M121" s="18"/>
      <c r="N121" s="19"/>
      <c r="O121" s="56" t="s">
        <v>62</v>
      </c>
      <c r="P121" s="56"/>
      <c r="Q121" s="56"/>
      <c r="R121" s="56"/>
      <c r="S121" s="56"/>
      <c r="T121" s="56"/>
      <c r="U121" s="56"/>
      <c r="V121" s="56"/>
      <c r="W121" s="18"/>
      <c r="X121" s="18"/>
      <c r="Y121" s="18"/>
      <c r="Z121" s="19"/>
      <c r="AA121" s="57" t="s">
        <v>49</v>
      </c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19"/>
      <c r="AO121" s="19"/>
      <c r="AP121" s="19"/>
    </row>
    <row r="122" spans="1:42" s="23" customFormat="1" ht="9.75" customHeight="1">
      <c r="A122" s="157" t="s">
        <v>56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</row>
    <row r="123" spans="1:42" ht="9.75" customHeight="1">
      <c r="A123" s="74" t="s">
        <v>63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6"/>
    </row>
    <row r="124" spans="1:42" ht="9.75" customHeight="1">
      <c r="A124" s="2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20"/>
    </row>
    <row r="125" spans="1:42" ht="9.75" customHeight="1">
      <c r="A125" s="131">
        <f>""&amp;P_DOLG_1</f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6"/>
      <c r="W125" s="55">
        <f>""&amp;C_DATE</f>
      </c>
      <c r="X125" s="55"/>
      <c r="Y125" s="55"/>
      <c r="Z125" s="55"/>
      <c r="AA125" s="55"/>
      <c r="AB125" s="55"/>
      <c r="AC125" s="16"/>
      <c r="AD125" s="132"/>
      <c r="AE125" s="132"/>
      <c r="AF125" s="132"/>
      <c r="AG125" s="132"/>
      <c r="AH125" s="132"/>
      <c r="AI125" s="140" t="str">
        <f>IF(ISERR((FIND(" ",P_FIO_1,1))),"____________________"&amp;P_FIO_1,MID(P_FIO_1,1,FIND(" ",P_FIO_1,1))&amp;IF(ISERR(MID(P_FIO_1,FIND(" ",P_FIO_1,1)+1,1)),"",MID(P_FIO_1,FIND(" ",P_FIO_1,1)+1,1)&amp;". "&amp;IF(ISERR(FIND(" ",P_FIO_1,FIND(" ",P_FIO_1,1)+1)),"",MID(P_FIO_1,FIND(" ",P_FIO_1,FIND(" ",P_FIO_1,1)+1)+1,1)&amp;".")))</f>
        <v>____________________</v>
      </c>
      <c r="AJ125" s="140"/>
      <c r="AK125" s="140"/>
      <c r="AL125" s="140"/>
      <c r="AM125" s="140"/>
      <c r="AN125" s="140"/>
      <c r="AO125" s="140"/>
      <c r="AP125" s="141"/>
    </row>
    <row r="126" spans="1:42" ht="9.75" customHeight="1">
      <c r="A126" s="147" t="s">
        <v>57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 t="s">
        <v>48</v>
      </c>
      <c r="W126" s="148"/>
      <c r="X126" s="148"/>
      <c r="Y126" s="148"/>
      <c r="Z126" s="148"/>
      <c r="AA126" s="148"/>
      <c r="AB126" s="148"/>
      <c r="AC126" s="148"/>
      <c r="AD126" s="148" t="s">
        <v>58</v>
      </c>
      <c r="AE126" s="148"/>
      <c r="AF126" s="148"/>
      <c r="AG126" s="148"/>
      <c r="AH126" s="148"/>
      <c r="AI126" s="148" t="s">
        <v>49</v>
      </c>
      <c r="AJ126" s="148"/>
      <c r="AK126" s="148"/>
      <c r="AL126" s="148"/>
      <c r="AM126" s="148"/>
      <c r="AN126" s="148"/>
      <c r="AO126" s="148"/>
      <c r="AP126" s="149"/>
    </row>
    <row r="127" ht="10.5" customHeight="1"/>
  </sheetData>
  <sheetProtection/>
  <mergeCells count="272">
    <mergeCell ref="O27:P27"/>
    <mergeCell ref="AC27:AD27"/>
    <mergeCell ref="A80:AP80"/>
    <mergeCell ref="A81:AP81"/>
    <mergeCell ref="A90:AP90"/>
    <mergeCell ref="A82:AP82"/>
    <mergeCell ref="AJ44:AP44"/>
    <mergeCell ref="A40:AP40"/>
    <mergeCell ref="A43:J43"/>
    <mergeCell ref="K43:AF43"/>
    <mergeCell ref="A26:AP26"/>
    <mergeCell ref="A27:B27"/>
    <mergeCell ref="C27:D27"/>
    <mergeCell ref="E27:F27"/>
    <mergeCell ref="G27:H27"/>
    <mergeCell ref="I27:J27"/>
    <mergeCell ref="K27:L27"/>
    <mergeCell ref="AG27:AH27"/>
    <mergeCell ref="AI27:AJ27"/>
    <mergeCell ref="AK27:AL27"/>
    <mergeCell ref="A42:AP42"/>
    <mergeCell ref="AG43:AH43"/>
    <mergeCell ref="AI43:AP43"/>
    <mergeCell ref="A44:J44"/>
    <mergeCell ref="K44:N44"/>
    <mergeCell ref="O44:U44"/>
    <mergeCell ref="V44:Y44"/>
    <mergeCell ref="Z44:AF44"/>
    <mergeCell ref="AG44:AI44"/>
    <mergeCell ref="A41:AP41"/>
    <mergeCell ref="A34:J34"/>
    <mergeCell ref="K34:O34"/>
    <mergeCell ref="A37:AP37"/>
    <mergeCell ref="A38:AP38"/>
    <mergeCell ref="A39:AP39"/>
    <mergeCell ref="P34:S34"/>
    <mergeCell ref="T34:X34"/>
    <mergeCell ref="Y35:AE36"/>
    <mergeCell ref="P32:AP32"/>
    <mergeCell ref="AK33:AP33"/>
    <mergeCell ref="AK34:AP34"/>
    <mergeCell ref="AK35:AP36"/>
    <mergeCell ref="AF35:AJ36"/>
    <mergeCell ref="Y34:AE34"/>
    <mergeCell ref="AF34:AJ34"/>
    <mergeCell ref="T33:X33"/>
    <mergeCell ref="Y33:AE33"/>
    <mergeCell ref="AF33:AJ33"/>
    <mergeCell ref="A30:J32"/>
    <mergeCell ref="K30:O30"/>
    <mergeCell ref="Q30:U30"/>
    <mergeCell ref="A35:J36"/>
    <mergeCell ref="K35:O36"/>
    <mergeCell ref="P35:S36"/>
    <mergeCell ref="T35:X36"/>
    <mergeCell ref="A33:J33"/>
    <mergeCell ref="K33:O33"/>
    <mergeCell ref="P33:S33"/>
    <mergeCell ref="W30:AE30"/>
    <mergeCell ref="AF30:AP30"/>
    <mergeCell ref="K31:O31"/>
    <mergeCell ref="P31:S31"/>
    <mergeCell ref="T31:X31"/>
    <mergeCell ref="Y31:AE31"/>
    <mergeCell ref="AF31:AJ31"/>
    <mergeCell ref="AK31:AP31"/>
    <mergeCell ref="Q28:W28"/>
    <mergeCell ref="X28:AP28"/>
    <mergeCell ref="Q27:R27"/>
    <mergeCell ref="S27:T27"/>
    <mergeCell ref="W27:X27"/>
    <mergeCell ref="Y27:Z27"/>
    <mergeCell ref="AA27:AB27"/>
    <mergeCell ref="AE27:AF27"/>
    <mergeCell ref="AM27:AP27"/>
    <mergeCell ref="U27:V27"/>
    <mergeCell ref="A106:AP106"/>
    <mergeCell ref="A101:AP101"/>
    <mergeCell ref="M27:N27"/>
    <mergeCell ref="A29:J29"/>
    <mergeCell ref="L29:O29"/>
    <mergeCell ref="Q29:V29"/>
    <mergeCell ref="W29:AG29"/>
    <mergeCell ref="AH29:AJ29"/>
    <mergeCell ref="K32:O32"/>
    <mergeCell ref="K28:P28"/>
    <mergeCell ref="A98:AP98"/>
    <mergeCell ref="K56:AP56"/>
    <mergeCell ref="A57:AP57"/>
    <mergeCell ref="A58:B58"/>
    <mergeCell ref="A105:AP105"/>
    <mergeCell ref="A99:AP99"/>
    <mergeCell ref="AA96:AG96"/>
    <mergeCell ref="AI96:AP96"/>
    <mergeCell ref="A59:J59"/>
    <mergeCell ref="A89:AP89"/>
    <mergeCell ref="A24:AP24"/>
    <mergeCell ref="A114:AP114"/>
    <mergeCell ref="A110:AP110"/>
    <mergeCell ref="A111:AP111"/>
    <mergeCell ref="A112:AP112"/>
    <mergeCell ref="A113:AP113"/>
    <mergeCell ref="A25:J25"/>
    <mergeCell ref="A97:AP97"/>
    <mergeCell ref="A104:AP104"/>
    <mergeCell ref="A100:AP100"/>
    <mergeCell ref="AA2:AP2"/>
    <mergeCell ref="AA3:AJ3"/>
    <mergeCell ref="AL3:AP3"/>
    <mergeCell ref="A123:AP123"/>
    <mergeCell ref="AG119:AP119"/>
    <mergeCell ref="A116:AP116"/>
    <mergeCell ref="A107:AP107"/>
    <mergeCell ref="C120:J120"/>
    <mergeCell ref="AA121:AM121"/>
    <mergeCell ref="A115:AP115"/>
    <mergeCell ref="A55:AP55"/>
    <mergeCell ref="K59:AP59"/>
    <mergeCell ref="A56:J56"/>
    <mergeCell ref="A8:AP8"/>
    <mergeCell ref="A122:AP122"/>
    <mergeCell ref="AA120:AM120"/>
    <mergeCell ref="C121:J121"/>
    <mergeCell ref="A118:AP118"/>
    <mergeCell ref="O121:V121"/>
    <mergeCell ref="A102:AP102"/>
    <mergeCell ref="A126:U126"/>
    <mergeCell ref="V126:AC126"/>
    <mergeCell ref="AD126:AH126"/>
    <mergeCell ref="AI126:AP126"/>
    <mergeCell ref="A125:U125"/>
    <mergeCell ref="AA1:AP1"/>
    <mergeCell ref="A4:AP4"/>
    <mergeCell ref="A5:AP5"/>
    <mergeCell ref="A6:AP6"/>
    <mergeCell ref="A9:AP9"/>
    <mergeCell ref="A103:AP103"/>
    <mergeCell ref="AD125:AH125"/>
    <mergeCell ref="A95:AP95"/>
    <mergeCell ref="AI125:AP125"/>
    <mergeCell ref="A96:Y96"/>
    <mergeCell ref="A108:AP108"/>
    <mergeCell ref="A109:AP109"/>
    <mergeCell ref="A117:AP117"/>
    <mergeCell ref="W125:AB125"/>
    <mergeCell ref="O120:V120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P58"/>
    <mergeCell ref="AF63:AJ63"/>
    <mergeCell ref="A60:J60"/>
    <mergeCell ref="K60:P60"/>
    <mergeCell ref="Q60:W60"/>
    <mergeCell ref="X60:AP60"/>
    <mergeCell ref="A61:J61"/>
    <mergeCell ref="L61:O61"/>
    <mergeCell ref="Q61:V61"/>
    <mergeCell ref="W61:AG61"/>
    <mergeCell ref="AH61:AJ61"/>
    <mergeCell ref="AF65:AJ65"/>
    <mergeCell ref="A62:J64"/>
    <mergeCell ref="K62:O62"/>
    <mergeCell ref="Q62:U62"/>
    <mergeCell ref="W62:AE62"/>
    <mergeCell ref="AF62:AP62"/>
    <mergeCell ref="K63:O63"/>
    <mergeCell ref="P63:S63"/>
    <mergeCell ref="T63:X63"/>
    <mergeCell ref="Y63:AE63"/>
    <mergeCell ref="AK63:AP63"/>
    <mergeCell ref="K64:O64"/>
    <mergeCell ref="P64:AP64"/>
    <mergeCell ref="AK65:AP65"/>
    <mergeCell ref="AK66:AP66"/>
    <mergeCell ref="P66:S66"/>
    <mergeCell ref="T66:X66"/>
    <mergeCell ref="Y66:AE66"/>
    <mergeCell ref="AF66:AJ66"/>
    <mergeCell ref="A65:J65"/>
    <mergeCell ref="K65:O65"/>
    <mergeCell ref="P65:S65"/>
    <mergeCell ref="T65:X65"/>
    <mergeCell ref="Y65:AE65"/>
    <mergeCell ref="A66:J66"/>
    <mergeCell ref="K66:O66"/>
    <mergeCell ref="A70:AP70"/>
    <mergeCell ref="A71:AP71"/>
    <mergeCell ref="A72:AP72"/>
    <mergeCell ref="A67:J68"/>
    <mergeCell ref="K67:O68"/>
    <mergeCell ref="P67:S68"/>
    <mergeCell ref="T67:X68"/>
    <mergeCell ref="AF67:AJ68"/>
    <mergeCell ref="Y67:AE68"/>
    <mergeCell ref="AK67:AP68"/>
    <mergeCell ref="A73:AP73"/>
    <mergeCell ref="A74:AP74"/>
    <mergeCell ref="A75:AP75"/>
    <mergeCell ref="AJ76:AP76"/>
    <mergeCell ref="A76:J76"/>
    <mergeCell ref="K76:N76"/>
    <mergeCell ref="O76:U76"/>
    <mergeCell ref="V76:Y76"/>
    <mergeCell ref="Z76:AF76"/>
    <mergeCell ref="AG76:AI76"/>
    <mergeCell ref="L21:P21"/>
    <mergeCell ref="L20:P20"/>
    <mergeCell ref="B10:AP10"/>
    <mergeCell ref="A11:A15"/>
    <mergeCell ref="B11:AP11"/>
    <mergeCell ref="B12:AP12"/>
    <mergeCell ref="B13:AP13"/>
    <mergeCell ref="B14:AP14"/>
    <mergeCell ref="B15:AP15"/>
    <mergeCell ref="L22:Q22"/>
    <mergeCell ref="R22:X22"/>
    <mergeCell ref="AB22:AH22"/>
    <mergeCell ref="A17:J17"/>
    <mergeCell ref="L17:O17"/>
    <mergeCell ref="Q17:U17"/>
    <mergeCell ref="W17:Y17"/>
    <mergeCell ref="L18:Q18"/>
    <mergeCell ref="S18:Z18"/>
    <mergeCell ref="A18:J21"/>
    <mergeCell ref="C49:Y49"/>
    <mergeCell ref="Z49:AA49"/>
    <mergeCell ref="AB49:AP49"/>
    <mergeCell ref="K25:AP25"/>
    <mergeCell ref="A28:J28"/>
    <mergeCell ref="AB18:AH18"/>
    <mergeCell ref="L19:Q19"/>
    <mergeCell ref="S19:Z19"/>
    <mergeCell ref="AB19:AH19"/>
    <mergeCell ref="A22:J22"/>
    <mergeCell ref="A50:AP50"/>
    <mergeCell ref="A51:AP51"/>
    <mergeCell ref="A52:AP52"/>
    <mergeCell ref="A53:AP53"/>
    <mergeCell ref="A45:AP45"/>
    <mergeCell ref="AJ22:AP22"/>
    <mergeCell ref="A46:AP46"/>
    <mergeCell ref="A47:AP47"/>
    <mergeCell ref="A48:B49"/>
    <mergeCell ref="C48:AP48"/>
    <mergeCell ref="B92:I92"/>
    <mergeCell ref="N92:U92"/>
    <mergeCell ref="Z92:AL92"/>
    <mergeCell ref="B93:I93"/>
    <mergeCell ref="N93:U93"/>
    <mergeCell ref="Z93:AL93"/>
    <mergeCell ref="A83:AP83"/>
    <mergeCell ref="A84:AP84"/>
    <mergeCell ref="A85:AP85"/>
    <mergeCell ref="A86:AP86"/>
    <mergeCell ref="A87:AP87"/>
    <mergeCell ref="A88:AP8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ignoredErrors>
    <ignoredError sqref="K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mulikova</dc:creator>
  <cp:keywords/>
  <dc:description/>
  <cp:lastModifiedBy>Шевцова Наталья Валерьевна</cp:lastModifiedBy>
  <cp:lastPrinted>2016-12-14T16:24:50Z</cp:lastPrinted>
  <dcterms:created xsi:type="dcterms:W3CDTF">1996-10-08T23:32:33Z</dcterms:created>
  <dcterms:modified xsi:type="dcterms:W3CDTF">2016-12-15T07:01:58Z</dcterms:modified>
  <cp:category/>
  <cp:version/>
  <cp:contentType/>
  <cp:contentStatus/>
</cp:coreProperties>
</file>