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80" windowWidth="9720" windowHeight="7260"/>
  </bookViews>
  <sheets>
    <sheet name="Бланк" sheetId="3" r:id="rId1"/>
  </sheets>
  <definedNames>
    <definedName name="A_BIRTHDAY">Бланк!$G$4</definedName>
    <definedName name="A_BIRTHPLACE">Бланк!$H$4</definedName>
    <definedName name="A_DATE">Бланк!$C$4</definedName>
    <definedName name="A_DOCDATE">Бланк!$K$4</definedName>
    <definedName name="A_DOCNUM">Бланк!$J$4</definedName>
    <definedName name="A_DOCPLACE">Бланк!$L$4</definedName>
    <definedName name="A_DOCPLACE_P">Бланк!$M$4</definedName>
    <definedName name="A_DOCTYPE">Бланк!$I$4</definedName>
    <definedName name="A_FACTORY_NAME">Бланк!$M$3</definedName>
    <definedName name="A_FIO">Бланк!$D$4</definedName>
    <definedName name="A_INN">Бланк!$J$3</definedName>
    <definedName name="A_MKDATE">Бланк!$D$3</definedName>
    <definedName name="A_MKNUM">Бланк!$C$3</definedName>
    <definedName name="A_NUM">Бланк!$B$4</definedName>
    <definedName name="A_OTHDATE">Бланк!$I$3</definedName>
    <definedName name="A_OTHNUM">Бланк!$H$3</definedName>
    <definedName name="A_PHONE">Бланк!$K$3</definedName>
    <definedName name="A_PHONE_M">Бланк!$L$3</definedName>
    <definedName name="A_POSTADDR">Бланк!$O$4</definedName>
    <definedName name="A_REGADDR">Бланк!$N$4</definedName>
    <definedName name="A_RESIDENT">Бланк!$E$4</definedName>
    <definedName name="A_RESIDENT_C_NAME">Бланк!$E$3</definedName>
    <definedName name="A_SEX">Бланк!$F$4</definedName>
    <definedName name="A_VIDATE">Бланк!$G$3</definedName>
    <definedName name="A_VINUM">Бланк!$F$3</definedName>
    <definedName name="ACC">Бланк!#REF!</definedName>
    <definedName name="ACC_2">Бланк!#REF!</definedName>
    <definedName name="ACCDATE">Бланк!#REF!</definedName>
    <definedName name="ACCDATE_2">Бланк!#REF!</definedName>
    <definedName name="asd">Бланк!$A$7</definedName>
    <definedName name="BIRTHDAY">Бланк!#REF!</definedName>
    <definedName name="BIRTHPLACE">Бланк!#REF!</definedName>
    <definedName name="C_BIRTHDAY">Бланк!$AD$4</definedName>
    <definedName name="C_BIRTHPLACE">Бланк!$AE$4</definedName>
    <definedName name="C_DATE">Бланк!$P$4</definedName>
    <definedName name="C_DATE_B">Бланк!$W$4</definedName>
    <definedName name="C_DATE_E">Бланк!$X$4</definedName>
    <definedName name="C_DOCDATE">Бланк!$AH$4</definedName>
    <definedName name="C_DOCNUM">Бланк!$AG$4</definedName>
    <definedName name="C_DOCPLACE">Бланк!$AI$4</definedName>
    <definedName name="C_DOCPLACE_P">Бланк!$AJ$4</definedName>
    <definedName name="C_DOCTYPE">Бланк!$AF$4</definedName>
    <definedName name="C_FACTORY_NAME">Бланк!$AM$4</definedName>
    <definedName name="C_FIO">Бланк!$AB$4</definedName>
    <definedName name="C_FIOLATIN">Бланк!$Y$4</definedName>
    <definedName name="C_GDL">Бланк!#REF!</definedName>
    <definedName name="C_INN">Бланк!$S$4</definedName>
    <definedName name="C_IPDL">Бланк!#REF!</definedName>
    <definedName name="C_MKDATE">Бланк!$B$3</definedName>
    <definedName name="C_MKNUM">Бланк!$A$3</definedName>
    <definedName name="C_NUM">Бланк!$V$4</definedName>
    <definedName name="C_PHONE">Бланк!$T$4</definedName>
    <definedName name="C_PHONE_M">Бланк!$U$4</definedName>
    <definedName name="C_PMODL">Бланк!#REF!</definedName>
    <definedName name="C_POSTADDR">Бланк!$AL$4</definedName>
    <definedName name="C_PRIORITY">Бланк!$Z$4</definedName>
    <definedName name="C_REASON">Бланк!$AA$4</definedName>
    <definedName name="C_REGADDR">Бланк!$AK$4</definedName>
    <definedName name="C_RESIDENT">Бланк!$AC$4</definedName>
    <definedName name="C_SECRET">Бланк!$Q$4</definedName>
    <definedName name="C_SEX">Бланк!$R$4</definedName>
    <definedName name="CARD_NUM">Бланк!#REF!</definedName>
    <definedName name="CARD_NUM_2">Бланк!#REF!</definedName>
    <definedName name="CARDBEGINDATE">Бланк!#REF!</definedName>
    <definedName name="CARDBEGINDATE_2">Бланк!#REF!</definedName>
    <definedName name="CARDNUM">Бланк!#REF!</definedName>
    <definedName name="CARDNUM_2">Бланк!#REF!</definedName>
    <definedName name="D_NUM">Бланк!$A$4</definedName>
    <definedName name="D_TYPE">Бланк!$X$3</definedName>
    <definedName name="F_NAME">Бланк!#REF!</definedName>
    <definedName name="F_PHONE">Бланк!#REF!</definedName>
    <definedName name="FIO_LATIN">Бланк!#REF!</definedName>
    <definedName name="FIO_LATIN_2">Бланк!#REF!</definedName>
    <definedName name="FIRSTNAME">Бланк!#REF!</definedName>
    <definedName name="FIRSTNAME_2">Бланк!#REF!</definedName>
    <definedName name="HOMEADDRES">Бланк!#REF!</definedName>
    <definedName name="IB_PHONE">Бланк!$Y$3</definedName>
    <definedName name="IPDL">Бланк!#REF!</definedName>
    <definedName name="IPDL_2">Бланк!#REF!</definedName>
    <definedName name="N_DOG">Бланк!#REF!</definedName>
    <definedName name="P_DOLG_1">Бланк!$N$3</definedName>
    <definedName name="P_DOLG_2">Бланк!$P$3</definedName>
    <definedName name="P_DOLG_3">Бланк!$R$3</definedName>
    <definedName name="P_DOLG_4">Бланк!$T$3</definedName>
    <definedName name="P_DOLG_5">Бланк!$V$3</definedName>
    <definedName name="P_FIO_1">Бланк!$O$3</definedName>
    <definedName name="P_FIO_2">Бланк!$Q$3</definedName>
    <definedName name="P_FIO_3">Бланк!$S$3</definedName>
    <definedName name="P_FIO_4">Бланк!$U$3</definedName>
    <definedName name="P_FIO_5">Бланк!$W$3</definedName>
    <definedName name="PDL">Бланк!#REF!</definedName>
    <definedName name="PDL_2">Бланк!#REF!</definedName>
    <definedName name="POSTADDRES">Бланк!#REF!</definedName>
    <definedName name="qwe">Бланк!$F$7</definedName>
    <definedName name="RIPDL">Бланк!#REF!</definedName>
    <definedName name="RIPDL_2">Бланк!#REF!</definedName>
    <definedName name="SECONDNAME">Бланк!#REF!</definedName>
    <definedName name="SECONDNAME_2">Бланк!#REF!</definedName>
    <definedName name="Sign1">Бланк!#REF!</definedName>
    <definedName name="Sign1d">Бланк!#REF!</definedName>
    <definedName name="Sign2">Бланк!#REF!</definedName>
    <definedName name="Sign2d">Бланк!#REF!</definedName>
    <definedName name="Sign3">Бланк!#REF!</definedName>
    <definedName name="Sign3d">Бланк!#REF!</definedName>
    <definedName name="SURNAME">Бланк!#REF!</definedName>
    <definedName name="SURNAME_2">Бланк!#REF!</definedName>
    <definedName name="Z_DATE">Бланк!$AN$4</definedName>
  </definedNames>
  <calcPr calcId="145621" refMode="R1C1"/>
</workbook>
</file>

<file path=xl/calcChain.xml><?xml version="1.0" encoding="utf-8"?>
<calcChain xmlns="http://schemas.openxmlformats.org/spreadsheetml/2006/main">
  <c r="AK16" i="3" l="1"/>
  <c r="Y16" i="3"/>
  <c r="P16" i="3"/>
  <c r="AK15" i="3"/>
  <c r="Y15" i="3"/>
  <c r="P15" i="3"/>
  <c r="K10" i="3"/>
  <c r="K9" i="3"/>
  <c r="S37" i="3"/>
  <c r="Z26" i="3"/>
  <c r="O26" i="3"/>
  <c r="AI25" i="3"/>
  <c r="K25" i="3"/>
  <c r="A20" i="3"/>
  <c r="AK14" i="3"/>
  <c r="Y14" i="3"/>
  <c r="P14" i="3"/>
  <c r="P13" i="3"/>
  <c r="AK12" i="3"/>
  <c r="Y12" i="3"/>
  <c r="P12" i="3"/>
  <c r="AF11" i="3"/>
  <c r="V11" i="3"/>
  <c r="P11" i="3"/>
  <c r="AN10" i="3"/>
  <c r="AK10" i="3"/>
  <c r="X9" i="3"/>
  <c r="P10" i="3"/>
  <c r="W10" i="3"/>
  <c r="A23" i="3"/>
  <c r="W43" i="3"/>
  <c r="A37" i="3"/>
  <c r="A28" i="3"/>
  <c r="AI43" i="3"/>
  <c r="A43" i="3"/>
  <c r="AA33" i="3"/>
  <c r="K33" i="3"/>
  <c r="A33" i="3"/>
  <c r="AA32" i="3"/>
  <c r="AA31" i="3"/>
  <c r="AA30" i="3"/>
  <c r="K30" i="3"/>
  <c r="K31" i="3"/>
  <c r="K32" i="3"/>
  <c r="A32" i="3"/>
  <c r="A31" i="3"/>
  <c r="A30" i="3"/>
  <c r="AL3" i="3"/>
  <c r="AA3" i="3"/>
  <c r="K8" i="3"/>
</calcChain>
</file>

<file path=xl/sharedStrings.xml><?xml version="1.0" encoding="utf-8"?>
<sst xmlns="http://schemas.openxmlformats.org/spreadsheetml/2006/main" count="68" uniqueCount="58">
  <si>
    <t>/</t>
  </si>
  <si>
    <t>Служебные отметки Банка (договор / счет)</t>
  </si>
  <si>
    <r>
      <t xml:space="preserve"> ( заполняется печатными буквами, необходимые пункты выделяются знаком </t>
    </r>
    <r>
      <rPr>
        <sz val="6"/>
        <rFont val="Wingdings"/>
        <charset val="2"/>
      </rPr>
      <t>û</t>
    </r>
    <r>
      <rPr>
        <sz val="6"/>
        <rFont val="Arial"/>
        <family val="2"/>
        <charset val="204"/>
      </rPr>
      <t xml:space="preserve"> или </t>
    </r>
    <r>
      <rPr>
        <sz val="6"/>
        <rFont val="Wingdings"/>
        <charset val="2"/>
      </rPr>
      <t>ü</t>
    </r>
    <r>
      <rPr>
        <sz val="6"/>
        <rFont val="Arial"/>
        <family val="2"/>
        <charset val="204"/>
      </rPr>
      <t>)</t>
    </r>
  </si>
  <si>
    <t>ЗАЯВЛЕНИЕ</t>
  </si>
  <si>
    <t>VISA Classic</t>
  </si>
  <si>
    <t>VISA Gold</t>
  </si>
  <si>
    <t>VISA Platinum</t>
  </si>
  <si>
    <t xml:space="preserve">MasterCard Standard    </t>
  </si>
  <si>
    <t>MasterCard Gold</t>
  </si>
  <si>
    <t>MasterCard Platinum</t>
  </si>
  <si>
    <t>Фамилия Имя Отчество</t>
  </si>
  <si>
    <t>Дата рождения</t>
  </si>
  <si>
    <t>Место рождения</t>
  </si>
  <si>
    <t>Гражданство</t>
  </si>
  <si>
    <t>Российское</t>
  </si>
  <si>
    <t>Иное (указать):</t>
  </si>
  <si>
    <t>Пол</t>
  </si>
  <si>
    <t>муж.</t>
  </si>
  <si>
    <t>жен.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</si>
  <si>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</si>
  <si>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</si>
  <si>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</si>
  <si>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</si>
  <si>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</si>
  <si>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</si>
  <si>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</si>
  <si>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</si>
  <si>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срок действия</t>
  </si>
  <si>
    <t>Адрес регистрации (индекс,страна,республика/край/область/округ,город,населенный пункт,улица,дом,корпус,квартира)</t>
  </si>
  <si>
    <t>Фактический адрес (при совпадении с адресом регистрации поле не заполняется)</t>
  </si>
  <si>
    <t>Место работы</t>
  </si>
  <si>
    <t>ИНН</t>
  </si>
  <si>
    <t>Контактные телефоны</t>
  </si>
  <si>
    <t>домашний</t>
  </si>
  <si>
    <t>мобильный</t>
  </si>
  <si>
    <t>рабочий</t>
  </si>
  <si>
    <t>(дата)</t>
  </si>
  <si>
    <t>(подпись заявителя)</t>
  </si>
  <si>
    <t>(Фамилия, Инициалы)</t>
  </si>
  <si>
    <t>Заполняется Банком</t>
  </si>
  <si>
    <t>Заявление клиента принято и проверено. Личность клиента удостоверена.</t>
  </si>
  <si>
    <t>(должность)</t>
  </si>
  <si>
    <t>(подпись)</t>
  </si>
  <si>
    <t>Миграционная карта</t>
  </si>
  <si>
    <t>Виза</t>
  </si>
  <si>
    <t>"Базовый"</t>
  </si>
  <si>
    <t>"Премиум"</t>
  </si>
  <si>
    <t>"Платиновый стандарт"</t>
  </si>
  <si>
    <t>Пакет банковских услуг</t>
  </si>
  <si>
    <t>Тип расчетной банковской карты</t>
  </si>
  <si>
    <t>"Эксклюзив"</t>
  </si>
  <si>
    <t>MasterCard Black</t>
  </si>
  <si>
    <t>VISA Infinite</t>
  </si>
  <si>
    <t xml:space="preserve">Иной документ, подтверждающий право пребывания на территории РФ </t>
  </si>
  <si>
    <t>НА ИЗМЕНЕНИЕ ПАКЕТА БАНКОВСКИХ УСЛУГ</t>
  </si>
  <si>
    <r>
      <t>ü</t>
    </r>
    <r>
      <rPr>
        <sz val="6"/>
        <rFont val="Arial"/>
        <family val="2"/>
        <charset val="204"/>
      </rPr>
      <t xml:space="preserve"> подтверждаю, что с Тарифами по выпуску и обслуживанию международных расчетных банковских карт, действующими на момент подписания настоящего Заявления
</t>
    </r>
  </si>
  <si>
    <t>ознакомлен и согласен.</t>
  </si>
  <si>
    <t>Приложение № 4 к Приказу т 13.03.2018 №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</si>
</sst>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6"/>
      <name val="Wingdings"/>
      <charset val="2"/>
    </font>
    <font>
      <sz val="8"/>
      <name val="Wingdings"/>
      <charset val="2"/>
    </font>
    <font>
      <b/>
      <sz val="7"/>
      <name val="Arial"/>
      <family val="2"/>
      <charset val="204"/>
    </font>
    <font>
      <b/>
      <sz val="6.5"/>
      <name val="Arial"/>
      <family val="2"/>
      <charset val="204"/>
    </font>
    <font>
      <sz val="7"/>
      <name val="Arial"/>
      <family val="2"/>
      <charset val="204"/>
    </font>
    <font>
      <sz val="8"/>
      <color theme="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2" xfId="0" applyFont="1" applyBorder="1" applyAlignment="1"/>
    <xf numFmtId="0" fontId="1" fillId="0" borderId="4" xfId="0" applyFont="1" applyBorder="1" applyAlignment="1"/>
    <xf numFmtId="49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/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6" xfId="0" applyFont="1" applyFill="1" applyBorder="1"/>
    <xf numFmtId="0" fontId="1" fillId="0" borderId="0" xfId="0" applyFont="1" applyFill="1" applyBorder="1"/>
    <xf numFmtId="0" fontId="1" fillId="0" borderId="7" xfId="0" applyFont="1" applyFill="1" applyBorder="1"/>
    <xf numFmtId="0" fontId="1" fillId="0" borderId="0" xfId="0" applyFont="1" applyFill="1" applyBorder="1" applyAlignment="1"/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/>
    <xf numFmtId="0" fontId="3" fillId="4" borderId="9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49" fontId="1" fillId="0" borderId="0" xfId="0" applyNumberFormat="1" applyFont="1"/>
    <xf numFmtId="49" fontId="10" fillId="4" borderId="0" xfId="0" applyNumberFormat="1" applyFont="1" applyFill="1"/>
    <xf numFmtId="0" fontId="10" fillId="4" borderId="0" xfId="0" applyFont="1" applyFill="1"/>
    <xf numFmtId="0" fontId="5" fillId="0" borderId="9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1" fillId="0" borderId="8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8" xfId="0" applyFont="1" applyBorder="1" applyAlignment="1"/>
    <xf numFmtId="0" fontId="0" fillId="0" borderId="8" xfId="0" applyBorder="1" applyAlignment="1"/>
    <xf numFmtId="0" fontId="1" fillId="0" borderId="12" xfId="0" applyFont="1" applyBorder="1" applyAlignment="1">
      <alignment horizontal="left"/>
    </xf>
    <xf numFmtId="0" fontId="3" fillId="3" borderId="9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7" fillId="3" borderId="9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8" fillId="3" borderId="9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10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left" vertical="top" wrapText="1"/>
    </xf>
    <xf numFmtId="0" fontId="8" fillId="3" borderId="1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" fillId="0" borderId="10" xfId="0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57150</xdr:colOff>
      <xdr:row>4</xdr:row>
      <xdr:rowOff>9525</xdr:rowOff>
    </xdr:to>
    <xdr:pic>
      <xdr:nvPicPr>
        <xdr:cNvPr id="1038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16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tabSelected="1" zoomScale="115" zoomScaleNormal="115" workbookViewId="0">
      <selection activeCell="BF13" sqref="BF13"/>
    </sheetView>
  </sheetViews>
  <sheetFormatPr defaultColWidth="2.140625" defaultRowHeight="11.25" customHeight="1" x14ac:dyDescent="0.2"/>
  <cols>
    <col min="1" max="1" width="2.140625" style="1" customWidth="1"/>
    <col min="2" max="35" width="2.140625" style="1"/>
    <col min="36" max="36" width="3.140625" style="1" customWidth="1"/>
    <col min="37" max="16384" width="2.140625" style="1"/>
  </cols>
  <sheetData>
    <row r="1" spans="1:42" ht="11.25" customHeight="1" x14ac:dyDescent="0.2">
      <c r="AA1" s="41" t="s">
        <v>57</v>
      </c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</row>
    <row r="2" spans="1:42" ht="11.25" customHeight="1" x14ac:dyDescent="0.2">
      <c r="Y2" s="2"/>
      <c r="Z2" s="2"/>
      <c r="AA2" s="96" t="s">
        <v>1</v>
      </c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8"/>
    </row>
    <row r="3" spans="1:42" ht="11.25" customHeight="1" x14ac:dyDescent="0.2">
      <c r="A3" s="33"/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5"/>
      <c r="Q3" s="5"/>
      <c r="R3" s="5"/>
      <c r="S3" s="5"/>
      <c r="T3" s="5"/>
      <c r="U3" s="5"/>
      <c r="V3" s="5"/>
      <c r="W3" s="12"/>
      <c r="X3" s="12"/>
      <c r="Y3" s="12"/>
      <c r="AA3" s="83" t="str">
        <f>"" &amp; D_NUM</f>
        <v/>
      </c>
      <c r="AB3" s="77"/>
      <c r="AC3" s="77"/>
      <c r="AD3" s="77"/>
      <c r="AE3" s="77"/>
      <c r="AF3" s="77"/>
      <c r="AG3" s="77"/>
      <c r="AH3" s="77"/>
      <c r="AI3" s="77"/>
      <c r="AJ3" s="77"/>
      <c r="AK3" s="3" t="s">
        <v>0</v>
      </c>
      <c r="AL3" s="77" t="str">
        <f>"" &amp; RIGHT(A_NUM,7)</f>
        <v/>
      </c>
      <c r="AM3" s="77"/>
      <c r="AN3" s="77"/>
      <c r="AO3" s="77"/>
      <c r="AP3" s="78"/>
    </row>
    <row r="4" spans="1:42" s="32" customFormat="1" ht="11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11"/>
    </row>
    <row r="5" spans="1:42" ht="11.25" customHeight="1" x14ac:dyDescent="0.2">
      <c r="A5" s="79" t="s">
        <v>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</row>
    <row r="6" spans="1:42" ht="11.25" customHeight="1" x14ac:dyDescent="0.2">
      <c r="A6" s="79" t="s">
        <v>54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</row>
    <row r="7" spans="1:42" ht="11.25" customHeight="1" x14ac:dyDescent="0.2">
      <c r="A7" s="80" t="s">
        <v>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</row>
    <row r="8" spans="1:42" ht="11.25" customHeight="1" x14ac:dyDescent="0.2">
      <c r="A8" s="57" t="s">
        <v>10</v>
      </c>
      <c r="B8" s="58"/>
      <c r="C8" s="58"/>
      <c r="D8" s="58"/>
      <c r="E8" s="58"/>
      <c r="F8" s="58"/>
      <c r="G8" s="58"/>
      <c r="H8" s="58"/>
      <c r="I8" s="58"/>
      <c r="J8" s="59"/>
      <c r="K8" s="48" t="str">
        <f>"" &amp; A_FIO</f>
        <v/>
      </c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50"/>
    </row>
    <row r="9" spans="1:42" ht="11.25" customHeight="1" x14ac:dyDescent="0.2">
      <c r="A9" s="57" t="s">
        <v>11</v>
      </c>
      <c r="B9" s="58"/>
      <c r="C9" s="58"/>
      <c r="D9" s="58"/>
      <c r="E9" s="58"/>
      <c r="F9" s="58"/>
      <c r="G9" s="58"/>
      <c r="H9" s="58"/>
      <c r="I9" s="58"/>
      <c r="J9" s="59"/>
      <c r="K9" s="48" t="str">
        <f>"" &amp; A_BIRTHDAY</f>
        <v/>
      </c>
      <c r="L9" s="49"/>
      <c r="M9" s="49"/>
      <c r="N9" s="49"/>
      <c r="O9" s="49"/>
      <c r="P9" s="50"/>
      <c r="Q9" s="57" t="s">
        <v>12</v>
      </c>
      <c r="R9" s="58"/>
      <c r="S9" s="58"/>
      <c r="T9" s="58"/>
      <c r="U9" s="58"/>
      <c r="V9" s="58"/>
      <c r="W9" s="59"/>
      <c r="X9" s="48" t="str">
        <f>"" &amp; A_BIRTHPLACE</f>
        <v/>
      </c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50"/>
    </row>
    <row r="10" spans="1:42" ht="11.25" customHeight="1" x14ac:dyDescent="0.2">
      <c r="A10" s="57" t="s">
        <v>13</v>
      </c>
      <c r="B10" s="58"/>
      <c r="C10" s="58"/>
      <c r="D10" s="58"/>
      <c r="E10" s="58"/>
      <c r="F10" s="58"/>
      <c r="G10" s="58"/>
      <c r="H10" s="58"/>
      <c r="I10" s="58"/>
      <c r="J10" s="59"/>
      <c r="K10" s="8" t="str">
        <f>IF(A_RESIDENT_C_NAME="РОССИЯ","þ","¨")</f>
        <v>¨</v>
      </c>
      <c r="L10" s="49" t="s">
        <v>14</v>
      </c>
      <c r="M10" s="49"/>
      <c r="N10" s="49"/>
      <c r="O10" s="49"/>
      <c r="P10" s="7" t="str">
        <f>IF(A_RESIDENT_C_NAME&lt;&gt;"РОССИЯ","þ","¨")</f>
        <v>þ</v>
      </c>
      <c r="Q10" s="49" t="s">
        <v>15</v>
      </c>
      <c r="R10" s="49"/>
      <c r="S10" s="49"/>
      <c r="T10" s="49"/>
      <c r="U10" s="49"/>
      <c r="V10" s="49"/>
      <c r="W10" s="49" t="str">
        <f>IF(A_RESIDENT_C_NAME&lt;&gt;"РОССИЯ",""&amp;A_RESIDENT_C_NAME,"")</f>
        <v/>
      </c>
      <c r="X10" s="49"/>
      <c r="Y10" s="49"/>
      <c r="Z10" s="49"/>
      <c r="AA10" s="49"/>
      <c r="AB10" s="49"/>
      <c r="AC10" s="49"/>
      <c r="AD10" s="49"/>
      <c r="AE10" s="49"/>
      <c r="AF10" s="64"/>
      <c r="AG10" s="65"/>
      <c r="AH10" s="66" t="s">
        <v>16</v>
      </c>
      <c r="AI10" s="67"/>
      <c r="AJ10" s="68"/>
      <c r="AK10" s="6" t="str">
        <f>IF(A_SEX="М","þ","¨")</f>
        <v>¨</v>
      </c>
      <c r="AL10" s="9" t="s">
        <v>17</v>
      </c>
      <c r="AM10" s="9"/>
      <c r="AN10" s="6" t="str">
        <f>IF(A_SEX="Ж","þ","¨")</f>
        <v>¨</v>
      </c>
      <c r="AO10" s="9" t="s">
        <v>18</v>
      </c>
      <c r="AP10" s="10"/>
    </row>
    <row r="11" spans="1:42" ht="11.25" customHeight="1" x14ac:dyDescent="0.2">
      <c r="A11" s="69" t="s">
        <v>19</v>
      </c>
      <c r="B11" s="69"/>
      <c r="C11" s="69"/>
      <c r="D11" s="69"/>
      <c r="E11" s="69"/>
      <c r="F11" s="69"/>
      <c r="G11" s="69"/>
      <c r="H11" s="69"/>
      <c r="I11" s="69"/>
      <c r="J11" s="69"/>
      <c r="K11" s="47" t="s">
        <v>20</v>
      </c>
      <c r="L11" s="47"/>
      <c r="M11" s="47"/>
      <c r="N11" s="47"/>
      <c r="O11" s="47"/>
      <c r="P11" s="8" t="str">
        <f>IF(A_DOCTYPE="Паспорт РФ","þ","¨")</f>
        <v>¨</v>
      </c>
      <c r="Q11" s="49" t="s">
        <v>21</v>
      </c>
      <c r="R11" s="49"/>
      <c r="S11" s="49"/>
      <c r="T11" s="49"/>
      <c r="U11" s="49"/>
      <c r="V11" s="7" t="str">
        <f>IF(AND(A_DOCTYPE&lt;&gt;"Паспорт РФ",NOT(ISBLANK(A_DOCTYPE))),"þ","¨")</f>
        <v>¨</v>
      </c>
      <c r="W11" s="49" t="s">
        <v>22</v>
      </c>
      <c r="X11" s="49"/>
      <c r="Y11" s="49"/>
      <c r="Z11" s="49"/>
      <c r="AA11" s="49"/>
      <c r="AB11" s="49"/>
      <c r="AC11" s="49"/>
      <c r="AD11" s="49"/>
      <c r="AE11" s="49"/>
      <c r="AF11" s="49" t="str">
        <f>IF(A_DOCTYPE&lt;&gt;"Паспорт РФ","" &amp; A_DOCTYPE,"")</f>
        <v/>
      </c>
      <c r="AG11" s="49"/>
      <c r="AH11" s="49"/>
      <c r="AI11" s="49"/>
      <c r="AJ11" s="49"/>
      <c r="AK11" s="49"/>
      <c r="AL11" s="49"/>
      <c r="AM11" s="49"/>
      <c r="AN11" s="49"/>
      <c r="AO11" s="49"/>
      <c r="AP11" s="50"/>
    </row>
    <row r="12" spans="1:42" ht="11.25" customHeight="1" x14ac:dyDescent="0.2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47" t="s">
        <v>23</v>
      </c>
      <c r="L12" s="47"/>
      <c r="M12" s="47"/>
      <c r="N12" s="47"/>
      <c r="O12" s="47"/>
      <c r="P12" s="48" t="str">
        <f>IF(ISERR(FIND(" ",A_DOCNUM,1)),"",MID(A_DOCNUM,1,FIND(" ",A_DOCNUM,1)-1))</f>
        <v/>
      </c>
      <c r="Q12" s="49"/>
      <c r="R12" s="49"/>
      <c r="S12" s="50"/>
      <c r="T12" s="51" t="s">
        <v>24</v>
      </c>
      <c r="U12" s="52"/>
      <c r="V12" s="52"/>
      <c r="W12" s="52"/>
      <c r="X12" s="53"/>
      <c r="Y12" s="48" t="str">
        <f>IF(ISERR(FIND(" ",A_DOCNUM,1)),"" &amp; A_DOCNUM,MID(A_DOCNUM,FIND(" ",A_DOCNUM,1)+1,20))</f>
        <v/>
      </c>
      <c r="Z12" s="49"/>
      <c r="AA12" s="49"/>
      <c r="AB12" s="49"/>
      <c r="AC12" s="49"/>
      <c r="AD12" s="49"/>
      <c r="AE12" s="50"/>
      <c r="AF12" s="82" t="s">
        <v>25</v>
      </c>
      <c r="AG12" s="82"/>
      <c r="AH12" s="82"/>
      <c r="AI12" s="82"/>
      <c r="AJ12" s="82"/>
      <c r="AK12" s="54" t="str">
        <f>"" &amp; A_DOCDATE</f>
        <v/>
      </c>
      <c r="AL12" s="55"/>
      <c r="AM12" s="55"/>
      <c r="AN12" s="55"/>
      <c r="AO12" s="55"/>
      <c r="AP12" s="56"/>
    </row>
    <row r="13" spans="1:42" ht="22.5" customHeight="1" x14ac:dyDescent="0.2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70" t="s">
        <v>26</v>
      </c>
      <c r="L13" s="70"/>
      <c r="M13" s="70"/>
      <c r="N13" s="70"/>
      <c r="O13" s="70"/>
      <c r="P13" s="71" t="str">
        <f>"" &amp; A_DOCPLACE &amp; " " &amp; A_DOCPLACE_P</f>
        <v xml:space="preserve"> </v>
      </c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3"/>
    </row>
    <row r="14" spans="1:42" ht="11.25" customHeight="1" x14ac:dyDescent="0.2">
      <c r="A14" s="57" t="s">
        <v>43</v>
      </c>
      <c r="B14" s="58"/>
      <c r="C14" s="58"/>
      <c r="D14" s="58"/>
      <c r="E14" s="58"/>
      <c r="F14" s="58"/>
      <c r="G14" s="58"/>
      <c r="H14" s="58"/>
      <c r="I14" s="58"/>
      <c r="J14" s="59"/>
      <c r="K14" s="47" t="s">
        <v>23</v>
      </c>
      <c r="L14" s="47"/>
      <c r="M14" s="47"/>
      <c r="N14" s="47"/>
      <c r="O14" s="47"/>
      <c r="P14" s="48" t="str">
        <f>IF(ISERR(FIND(" ",A_MKNUM,1)),"",MID(A_MKNUM,1,FIND(" ",A_MKNUM,1)-1))</f>
        <v/>
      </c>
      <c r="Q14" s="49"/>
      <c r="R14" s="49"/>
      <c r="S14" s="50"/>
      <c r="T14" s="51" t="s">
        <v>24</v>
      </c>
      <c r="U14" s="52"/>
      <c r="V14" s="52"/>
      <c r="W14" s="52"/>
      <c r="X14" s="53"/>
      <c r="Y14" s="48" t="str">
        <f>IF(ISERR(FIND(" ",A_MKNUM,1)),"" &amp; A_MKNUM,MID(A_MKNUM,FIND(" ",A_MKNUM,1)+1,20))</f>
        <v/>
      </c>
      <c r="Z14" s="49"/>
      <c r="AA14" s="49"/>
      <c r="AB14" s="49"/>
      <c r="AC14" s="49"/>
      <c r="AD14" s="49"/>
      <c r="AE14" s="50"/>
      <c r="AF14" s="47" t="s">
        <v>27</v>
      </c>
      <c r="AG14" s="47"/>
      <c r="AH14" s="47"/>
      <c r="AI14" s="47"/>
      <c r="AJ14" s="47"/>
      <c r="AK14" s="54" t="str">
        <f>"" &amp; A_MKDATE</f>
        <v/>
      </c>
      <c r="AL14" s="55"/>
      <c r="AM14" s="55"/>
      <c r="AN14" s="55"/>
      <c r="AO14" s="55"/>
      <c r="AP14" s="56"/>
    </row>
    <row r="15" spans="1:42" ht="11.25" customHeight="1" x14ac:dyDescent="0.2">
      <c r="A15" s="57" t="s">
        <v>44</v>
      </c>
      <c r="B15" s="58"/>
      <c r="C15" s="58"/>
      <c r="D15" s="58"/>
      <c r="E15" s="58"/>
      <c r="F15" s="58"/>
      <c r="G15" s="58"/>
      <c r="H15" s="58"/>
      <c r="I15" s="58"/>
      <c r="J15" s="59"/>
      <c r="K15" s="47" t="s">
        <v>23</v>
      </c>
      <c r="L15" s="47"/>
      <c r="M15" s="47"/>
      <c r="N15" s="47"/>
      <c r="O15" s="47"/>
      <c r="P15" s="60" t="str">
        <f>IF(ISERR(FIND(" ",A_VINUM,1)),"",MID(A_VINUM,1,FIND(" ",A_VINUM,1)-1))</f>
        <v/>
      </c>
      <c r="Q15" s="60"/>
      <c r="R15" s="60"/>
      <c r="S15" s="60"/>
      <c r="T15" s="51" t="s">
        <v>24</v>
      </c>
      <c r="U15" s="52"/>
      <c r="V15" s="52"/>
      <c r="W15" s="52"/>
      <c r="X15" s="53"/>
      <c r="Y15" s="43" t="str">
        <f>IF(ISERR(FIND(" ",A_VINUM,1)),"" &amp; A_VINUM,MID(A_VINUM,FIND(" ",A_VINUM,1)+1,20))</f>
        <v/>
      </c>
      <c r="Z15" s="43"/>
      <c r="AA15" s="43"/>
      <c r="AB15" s="43"/>
      <c r="AC15" s="43"/>
      <c r="AD15" s="43"/>
      <c r="AE15" s="43"/>
      <c r="AF15" s="47" t="s">
        <v>27</v>
      </c>
      <c r="AG15" s="47"/>
      <c r="AH15" s="47"/>
      <c r="AI15" s="47"/>
      <c r="AJ15" s="47"/>
      <c r="AK15" s="48" t="str">
        <f>"" &amp; A_VIDATE</f>
        <v/>
      </c>
      <c r="AL15" s="49"/>
      <c r="AM15" s="49"/>
      <c r="AN15" s="49"/>
      <c r="AO15" s="49"/>
      <c r="AP15" s="50"/>
    </row>
    <row r="16" spans="1:42" ht="11.25" customHeight="1" x14ac:dyDescent="0.2">
      <c r="A16" s="99" t="s">
        <v>53</v>
      </c>
      <c r="B16" s="100"/>
      <c r="C16" s="100"/>
      <c r="D16" s="100"/>
      <c r="E16" s="100"/>
      <c r="F16" s="100"/>
      <c r="G16" s="100"/>
      <c r="H16" s="100"/>
      <c r="I16" s="100"/>
      <c r="J16" s="101"/>
      <c r="K16" s="84" t="s">
        <v>23</v>
      </c>
      <c r="L16" s="85"/>
      <c r="M16" s="85"/>
      <c r="N16" s="85"/>
      <c r="O16" s="86"/>
      <c r="P16" s="105" t="str">
        <f>IF(ISERR(FIND(" ",A_OTHNUM,1)),"",MID(A_OTHNUM,1,FIND(" ",A_OTHNUM,1)-1))</f>
        <v/>
      </c>
      <c r="Q16" s="106"/>
      <c r="R16" s="106"/>
      <c r="S16" s="107"/>
      <c r="T16" s="84" t="s">
        <v>24</v>
      </c>
      <c r="U16" s="85"/>
      <c r="V16" s="85"/>
      <c r="W16" s="85"/>
      <c r="X16" s="86"/>
      <c r="Y16" s="90" t="str">
        <f>IF(ISERR(FIND(" ",A_OTHNUM,1)),"" &amp; A_OTHNUM,MID(A_OTHNUM,FIND(" ",A_OTHNUM,1)+1,20))</f>
        <v/>
      </c>
      <c r="Z16" s="91"/>
      <c r="AA16" s="91"/>
      <c r="AB16" s="91"/>
      <c r="AC16" s="91"/>
      <c r="AD16" s="91"/>
      <c r="AE16" s="91"/>
      <c r="AF16" s="84" t="s">
        <v>27</v>
      </c>
      <c r="AG16" s="85"/>
      <c r="AH16" s="85"/>
      <c r="AI16" s="85"/>
      <c r="AJ16" s="86"/>
      <c r="AK16" s="90" t="str">
        <f>"" &amp; A_OTHDATE</f>
        <v/>
      </c>
      <c r="AL16" s="91"/>
      <c r="AM16" s="91"/>
      <c r="AN16" s="91"/>
      <c r="AO16" s="91"/>
      <c r="AP16" s="94"/>
    </row>
    <row r="17" spans="1:42" ht="15" customHeight="1" x14ac:dyDescent="0.2">
      <c r="A17" s="102"/>
      <c r="B17" s="103"/>
      <c r="C17" s="103"/>
      <c r="D17" s="103"/>
      <c r="E17" s="103"/>
      <c r="F17" s="103"/>
      <c r="G17" s="103"/>
      <c r="H17" s="103"/>
      <c r="I17" s="103"/>
      <c r="J17" s="104"/>
      <c r="K17" s="87"/>
      <c r="L17" s="88"/>
      <c r="M17" s="88"/>
      <c r="N17" s="88"/>
      <c r="O17" s="89"/>
      <c r="P17" s="108"/>
      <c r="Q17" s="109"/>
      <c r="R17" s="109"/>
      <c r="S17" s="110"/>
      <c r="T17" s="87"/>
      <c r="U17" s="88"/>
      <c r="V17" s="88"/>
      <c r="W17" s="88"/>
      <c r="X17" s="89"/>
      <c r="Y17" s="92"/>
      <c r="Z17" s="93"/>
      <c r="AA17" s="93"/>
      <c r="AB17" s="93"/>
      <c r="AC17" s="93"/>
      <c r="AD17" s="93"/>
      <c r="AE17" s="93"/>
      <c r="AF17" s="87"/>
      <c r="AG17" s="88"/>
      <c r="AH17" s="88"/>
      <c r="AI17" s="88"/>
      <c r="AJ17" s="89"/>
      <c r="AK17" s="92"/>
      <c r="AL17" s="93"/>
      <c r="AM17" s="93"/>
      <c r="AN17" s="93"/>
      <c r="AO17" s="93"/>
      <c r="AP17" s="95"/>
    </row>
    <row r="18" spans="1:42" ht="11.25" customHeight="1" x14ac:dyDescent="0.2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8"/>
      <c r="M18" s="28"/>
      <c r="N18" s="28"/>
      <c r="O18" s="28"/>
      <c r="P18" s="29"/>
      <c r="Q18" s="29"/>
      <c r="R18" s="29"/>
      <c r="S18" s="29"/>
      <c r="T18" s="28"/>
      <c r="U18" s="28"/>
      <c r="V18" s="28"/>
      <c r="W18" s="28"/>
      <c r="X18" s="28"/>
      <c r="Y18" s="29"/>
      <c r="Z18" s="29"/>
      <c r="AA18" s="29"/>
      <c r="AB18" s="29"/>
      <c r="AC18" s="29"/>
      <c r="AD18" s="29"/>
      <c r="AE18" s="29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30"/>
    </row>
    <row r="19" spans="1:42" ht="11.25" customHeight="1" x14ac:dyDescent="0.2">
      <c r="A19" s="61" t="s">
        <v>28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3"/>
    </row>
    <row r="20" spans="1:42" ht="11.25" customHeight="1" x14ac:dyDescent="0.2">
      <c r="A20" s="43" t="str">
        <f>"" &amp; A_REGADDR</f>
        <v/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</row>
    <row r="21" spans="1:42" ht="11.25" customHeight="1" x14ac:dyDescent="0.2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</row>
    <row r="22" spans="1:42" ht="11.25" customHeight="1" x14ac:dyDescent="0.2">
      <c r="A22" s="44" t="s">
        <v>29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6"/>
    </row>
    <row r="23" spans="1:42" ht="11.25" customHeight="1" x14ac:dyDescent="0.2">
      <c r="A23" s="43" t="str">
        <f>"" &amp; IF(A_POSTADDR=A_REGADDR,"",A_POSTADDR)</f>
        <v/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</row>
    <row r="24" spans="1:42" ht="11.25" customHeight="1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</row>
    <row r="25" spans="1:42" ht="11.25" customHeight="1" x14ac:dyDescent="0.2">
      <c r="A25" s="57" t="s">
        <v>30</v>
      </c>
      <c r="B25" s="58"/>
      <c r="C25" s="58"/>
      <c r="D25" s="58"/>
      <c r="E25" s="58"/>
      <c r="F25" s="58"/>
      <c r="G25" s="58"/>
      <c r="H25" s="58"/>
      <c r="I25" s="58"/>
      <c r="J25" s="59"/>
      <c r="K25" s="48" t="str">
        <f>"" &amp; A_FACTORY_NAME</f>
        <v/>
      </c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50"/>
      <c r="AG25" s="57" t="s">
        <v>31</v>
      </c>
      <c r="AH25" s="58"/>
      <c r="AI25" s="43" t="str">
        <f>"" &amp; A_INN</f>
        <v/>
      </c>
      <c r="AJ25" s="43"/>
      <c r="AK25" s="43"/>
      <c r="AL25" s="43"/>
      <c r="AM25" s="43"/>
      <c r="AN25" s="43"/>
      <c r="AO25" s="43"/>
      <c r="AP25" s="43"/>
    </row>
    <row r="26" spans="1:42" ht="11.25" customHeight="1" x14ac:dyDescent="0.2">
      <c r="A26" s="57" t="s">
        <v>32</v>
      </c>
      <c r="B26" s="58"/>
      <c r="C26" s="58"/>
      <c r="D26" s="58"/>
      <c r="E26" s="58"/>
      <c r="F26" s="58"/>
      <c r="G26" s="58"/>
      <c r="H26" s="58"/>
      <c r="I26" s="58"/>
      <c r="J26" s="59"/>
      <c r="K26" s="47" t="s">
        <v>33</v>
      </c>
      <c r="L26" s="47"/>
      <c r="M26" s="47"/>
      <c r="N26" s="47"/>
      <c r="O26" s="43" t="str">
        <f>"" &amp; A_PHONE</f>
        <v/>
      </c>
      <c r="P26" s="43"/>
      <c r="Q26" s="43"/>
      <c r="R26" s="43"/>
      <c r="S26" s="43"/>
      <c r="T26" s="43"/>
      <c r="U26" s="43"/>
      <c r="V26" s="47" t="s">
        <v>34</v>
      </c>
      <c r="W26" s="47"/>
      <c r="X26" s="47"/>
      <c r="Y26" s="47"/>
      <c r="Z26" s="43" t="str">
        <f>"" &amp; A_PHONE_M</f>
        <v/>
      </c>
      <c r="AA26" s="43"/>
      <c r="AB26" s="43"/>
      <c r="AC26" s="43"/>
      <c r="AD26" s="43"/>
      <c r="AE26" s="43"/>
      <c r="AF26" s="43"/>
      <c r="AG26" s="47" t="s">
        <v>35</v>
      </c>
      <c r="AH26" s="47"/>
      <c r="AI26" s="47"/>
      <c r="AJ26" s="43"/>
      <c r="AK26" s="43"/>
      <c r="AL26" s="43"/>
      <c r="AM26" s="43"/>
      <c r="AN26" s="43"/>
      <c r="AO26" s="43"/>
      <c r="AP26" s="43"/>
    </row>
    <row r="27" spans="1:42" ht="11.25" customHeight="1" x14ac:dyDescent="0.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</row>
    <row r="28" spans="1:42" ht="11.25" customHeight="1" x14ac:dyDescent="0.2">
      <c r="A28" s="81" t="str">
        <f>"    Прошу подключить к моему счету № "&amp;IF(ISBLANK(A_NUM),"                                                           ",A_NUM)&amp;"  пакет банковских услуг"</f>
        <v xml:space="preserve">    Прошу подключить к моему счету №                                                              пакет банковских услуг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</row>
    <row r="29" spans="1:42" ht="11.25" customHeight="1" x14ac:dyDescent="0.2">
      <c r="A29" s="74" t="s">
        <v>48</v>
      </c>
      <c r="B29" s="75"/>
      <c r="C29" s="75"/>
      <c r="D29" s="75"/>
      <c r="E29" s="75"/>
      <c r="F29" s="75"/>
      <c r="G29" s="75"/>
      <c r="H29" s="75"/>
      <c r="I29" s="75"/>
      <c r="J29" s="76"/>
      <c r="K29" s="74" t="s">
        <v>49</v>
      </c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6"/>
    </row>
    <row r="30" spans="1:42" ht="11.25" customHeight="1" x14ac:dyDescent="0.2">
      <c r="A30" s="8" t="str">
        <f>IF(ISERROR(FIND("[ БАЗОВЫЙ ]",D_TYPE)),"¨","þ")</f>
        <v>¨</v>
      </c>
      <c r="B30" s="39" t="s">
        <v>45</v>
      </c>
      <c r="C30" s="39"/>
      <c r="D30" s="39"/>
      <c r="E30" s="39"/>
      <c r="F30" s="39"/>
      <c r="G30" s="39"/>
      <c r="H30" s="39"/>
      <c r="I30" s="39"/>
      <c r="J30" s="40"/>
      <c r="K30" s="7" t="str">
        <f>IF(AND(LEFT(C_NUM,6)="518275",NOT(ISERROR(FIND("[ БАЗОВЫЙ ]",D_TYPE)))),"þ","¨")</f>
        <v>¨</v>
      </c>
      <c r="L30" s="15" t="s">
        <v>7</v>
      </c>
      <c r="M30" s="15"/>
      <c r="N30" s="15"/>
      <c r="O30" s="15"/>
      <c r="P30" s="15"/>
      <c r="Q30" s="15"/>
      <c r="R30" s="15"/>
      <c r="S30" s="15"/>
      <c r="T30" s="15"/>
      <c r="U30" s="16"/>
      <c r="V30" s="16"/>
      <c r="W30" s="16"/>
      <c r="X30" s="16"/>
      <c r="Y30" s="16"/>
      <c r="Z30" s="16"/>
      <c r="AA30" s="7" t="str">
        <f>IF(AND(LEFT(C_NUM,6)="429773",NOT(ISERROR(FIND("[ БАЗОВЫЙ ]",D_TYPE)))),"þ","¨")</f>
        <v>¨</v>
      </c>
      <c r="AB30" s="15" t="s">
        <v>4</v>
      </c>
      <c r="AC30" s="15"/>
      <c r="AD30" s="15"/>
      <c r="AE30" s="15"/>
      <c r="AF30" s="15"/>
      <c r="AG30" s="15"/>
      <c r="AH30" s="15"/>
      <c r="AI30" s="15"/>
      <c r="AJ30" s="16"/>
      <c r="AK30" s="16"/>
      <c r="AL30" s="16"/>
      <c r="AM30" s="16"/>
      <c r="AN30" s="16"/>
      <c r="AO30" s="16"/>
      <c r="AP30" s="17"/>
    </row>
    <row r="31" spans="1:42" ht="11.25" customHeight="1" x14ac:dyDescent="0.2">
      <c r="A31" s="8" t="str">
        <f>IF(ISERROR(FIND("[ ПРЕМИУМ ]",D_TYPE)),"¨","þ")</f>
        <v>¨</v>
      </c>
      <c r="B31" s="39" t="s">
        <v>46</v>
      </c>
      <c r="C31" s="39"/>
      <c r="D31" s="39"/>
      <c r="E31" s="39"/>
      <c r="F31" s="39"/>
      <c r="G31" s="39"/>
      <c r="H31" s="39"/>
      <c r="I31" s="39"/>
      <c r="J31" s="40"/>
      <c r="K31" s="7" t="str">
        <f>IF(AND(LEFT(C_NUM,6)="518372",NOT(ISERROR(FIND("[ ПРЕМИУМ ]",D_TYPE)))),"þ","¨")</f>
        <v>¨</v>
      </c>
      <c r="L31" s="15" t="s">
        <v>8</v>
      </c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7" t="str">
        <f>IF(AND(LEFT(C_NUM,6)="429774",NOT(ISERROR(FIND("[ ПРЕМИУМ ]",D_TYPE)))),"þ","¨")</f>
        <v>¨</v>
      </c>
      <c r="AB31" s="15" t="s">
        <v>5</v>
      </c>
      <c r="AC31" s="15"/>
      <c r="AD31" s="15"/>
      <c r="AE31" s="15"/>
      <c r="AF31" s="15"/>
      <c r="AG31" s="15"/>
      <c r="AH31" s="15"/>
      <c r="AI31" s="16"/>
      <c r="AJ31" s="16"/>
      <c r="AK31" s="16"/>
      <c r="AL31" s="16"/>
      <c r="AM31" s="16"/>
      <c r="AN31" s="16"/>
      <c r="AO31" s="16"/>
      <c r="AP31" s="17"/>
    </row>
    <row r="32" spans="1:42" ht="11.25" customHeight="1" x14ac:dyDescent="0.2">
      <c r="A32" s="8" t="str">
        <f>IF(ISERROR(FIND("[ ПЛАТИНОВЫЙ СТАНДАРТ ]",D_TYPE)),"¨","þ")</f>
        <v>¨</v>
      </c>
      <c r="B32" s="39" t="s">
        <v>47</v>
      </c>
      <c r="C32" s="39"/>
      <c r="D32" s="39"/>
      <c r="E32" s="39"/>
      <c r="F32" s="39"/>
      <c r="G32" s="39"/>
      <c r="H32" s="39"/>
      <c r="I32" s="39"/>
      <c r="J32" s="40"/>
      <c r="K32" s="7" t="str">
        <f>IF(AND(LEFT(C_NUM,6)="516445",NOT(ISERROR(FIND("[ ПЛАТИНОВЫЙ СТАНДАРТ ]",D_TYPE)))),"þ","¨")</f>
        <v>¨</v>
      </c>
      <c r="L32" s="15" t="s">
        <v>9</v>
      </c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7" t="str">
        <f>IF(AND(LEFT(C_NUM,6)="419608",NOT(ISERROR(FIND("[ ПЛАТИНОВЫЙ СТАНДАРТ ]",D_TYPE)))),"þ","¨")</f>
        <v>¨</v>
      </c>
      <c r="AB32" s="15" t="s">
        <v>6</v>
      </c>
      <c r="AC32" s="15"/>
      <c r="AD32" s="15"/>
      <c r="AE32" s="15"/>
      <c r="AF32" s="15"/>
      <c r="AG32" s="15"/>
      <c r="AH32" s="15"/>
      <c r="AI32" s="16"/>
      <c r="AJ32" s="16"/>
      <c r="AK32" s="16"/>
      <c r="AL32" s="16"/>
      <c r="AM32" s="16"/>
      <c r="AN32" s="16"/>
      <c r="AO32" s="16"/>
      <c r="AP32" s="17"/>
    </row>
    <row r="33" spans="1:42" ht="11.25" customHeight="1" x14ac:dyDescent="0.2">
      <c r="A33" s="8" t="str">
        <f>IF(ISERROR(FIND("[ ЭКСКЛЮЗИВ ]",D_TYPE)),"¨","þ")</f>
        <v>¨</v>
      </c>
      <c r="B33" s="39" t="s">
        <v>50</v>
      </c>
      <c r="C33" s="39"/>
      <c r="D33" s="39"/>
      <c r="E33" s="39"/>
      <c r="F33" s="39"/>
      <c r="G33" s="39"/>
      <c r="H33" s="39"/>
      <c r="I33" s="39"/>
      <c r="J33" s="40"/>
      <c r="K33" s="7" t="str">
        <f>IF(AND(LEFT(C_NUM,6)="516132",NOT(ISERROR(FIND("[ ЭКСКЛЮЗИВ ]",D_TYPE)))),"þ","¨")</f>
        <v>¨</v>
      </c>
      <c r="L33" s="15" t="s">
        <v>51</v>
      </c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7" t="str">
        <f>IF(AND(LEFT(C_NUM,6)="477710",NOT(ISERROR(FIND("[ ЭКСКЛЮЗИВ ]",D_TYPE)))),"þ","¨")</f>
        <v>¨</v>
      </c>
      <c r="AB33" s="15" t="s">
        <v>52</v>
      </c>
      <c r="AC33" s="15"/>
      <c r="AD33" s="15"/>
      <c r="AE33" s="15"/>
      <c r="AF33" s="15"/>
      <c r="AG33" s="15"/>
      <c r="AH33" s="15"/>
      <c r="AI33" s="16"/>
      <c r="AJ33" s="16"/>
      <c r="AK33" s="16"/>
      <c r="AL33" s="16"/>
      <c r="AM33" s="16"/>
      <c r="AN33" s="16"/>
      <c r="AO33" s="16"/>
      <c r="AP33" s="17"/>
    </row>
    <row r="34" spans="1:42" ht="9.75" customHeight="1" x14ac:dyDescent="0.2">
      <c r="A34" s="35" t="s">
        <v>55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7"/>
    </row>
    <row r="35" spans="1:42" ht="11.25" customHeight="1" x14ac:dyDescent="0.2">
      <c r="A35" s="111" t="s">
        <v>56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3"/>
    </row>
    <row r="36" spans="1:42" ht="11.25" customHeight="1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4"/>
      <c r="AG36" s="13"/>
      <c r="AH36" s="13"/>
      <c r="AI36" s="13"/>
      <c r="AJ36" s="13"/>
      <c r="AK36" s="13"/>
      <c r="AL36" s="13"/>
      <c r="AM36" s="13"/>
      <c r="AN36" s="13"/>
      <c r="AO36" s="13"/>
      <c r="AP36" s="13"/>
    </row>
    <row r="37" spans="1:42" ht="11.25" customHeight="1" x14ac:dyDescent="0.2">
      <c r="A37" s="38" t="str">
        <f>""&amp;Z_DATE</f>
        <v/>
      </c>
      <c r="B37" s="38"/>
      <c r="C37" s="38"/>
      <c r="D37" s="38"/>
      <c r="E37" s="38"/>
      <c r="F37" s="38"/>
      <c r="G37" s="38"/>
      <c r="H37" s="38"/>
      <c r="J37" s="38"/>
      <c r="K37" s="38"/>
      <c r="L37" s="38"/>
      <c r="M37" s="38"/>
      <c r="N37" s="38"/>
      <c r="O37" s="38"/>
      <c r="P37" s="38"/>
      <c r="Q37" s="38"/>
      <c r="S37" s="38" t="str">
        <f>IF(ISERR((FIND(" ",A_FIO,1))),""&amp;A_FIO,MID(A_FIO,1,FIND(" ",A_FIO,1)) &amp; IF(ISERR(MID(A_FIO,FIND(" ",A_FIO,1)+1,1)),"",MID(A_FIO,FIND(" ",A_FIO,1)+1,1) &amp; ". " &amp; IF(ISERR(FIND(" ",A_FIO,FIND(" ",A_FIO,1)+1)),"",MID(A_FIO,FIND(" ",A_FIO,FIND(" ",A_FIO,1)+1)+1,1) &amp; ".")))</f>
        <v/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G37" s="13"/>
      <c r="AH37" s="13"/>
      <c r="AI37" s="13"/>
      <c r="AJ37" s="13"/>
      <c r="AK37" s="13"/>
      <c r="AL37" s="13"/>
      <c r="AM37" s="13"/>
      <c r="AN37" s="13"/>
      <c r="AO37" s="13"/>
      <c r="AP37" s="13"/>
    </row>
    <row r="38" spans="1:42" ht="11.25" customHeight="1" x14ac:dyDescent="0.2">
      <c r="A38" s="124" t="s">
        <v>36</v>
      </c>
      <c r="B38" s="124"/>
      <c r="C38" s="124"/>
      <c r="D38" s="124"/>
      <c r="E38" s="124"/>
      <c r="F38" s="124"/>
      <c r="G38" s="124"/>
      <c r="H38" s="124"/>
      <c r="J38" s="124" t="s">
        <v>37</v>
      </c>
      <c r="K38" s="124"/>
      <c r="L38" s="124"/>
      <c r="M38" s="124"/>
      <c r="N38" s="124"/>
      <c r="O38" s="124"/>
      <c r="P38" s="124"/>
      <c r="Q38" s="124"/>
      <c r="S38" s="124" t="s">
        <v>38</v>
      </c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</row>
    <row r="40" spans="1:42" ht="11.25" customHeight="1" x14ac:dyDescent="0.2">
      <c r="A40" s="123" t="s">
        <v>39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</row>
    <row r="41" spans="1:42" ht="11.25" customHeight="1" x14ac:dyDescent="0.2">
      <c r="A41" s="57" t="s">
        <v>40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9"/>
    </row>
    <row r="42" spans="1:42" ht="11.25" customHeight="1" x14ac:dyDescent="0.2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2"/>
    </row>
    <row r="43" spans="1:42" ht="11.25" customHeight="1" x14ac:dyDescent="0.2">
      <c r="A43" s="121" t="str">
        <f>"" &amp; P_DOLG_1</f>
        <v/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23"/>
      <c r="W43" s="116" t="str">
        <f>""&amp;Z_DATE</f>
        <v/>
      </c>
      <c r="X43" s="116"/>
      <c r="Y43" s="116"/>
      <c r="Z43" s="116"/>
      <c r="AA43" s="116"/>
      <c r="AB43" s="23"/>
      <c r="AC43" s="117"/>
      <c r="AD43" s="117"/>
      <c r="AE43" s="117"/>
      <c r="AF43" s="117"/>
      <c r="AG43" s="117"/>
      <c r="AH43" s="18"/>
      <c r="AI43" s="116" t="str">
        <f>IF(ISERR((FIND(" ",P_FIO_1,1)))," "&amp;P_FIO_1,MID(P_FIO_1,1,FIND(" ",P_FIO_1,1)) &amp; IF(ISERR(MID(P_FIO_1,FIND(" ",P_FIO_1,1)+1,1)),"",MID(P_FIO_1,FIND(" ",P_FIO_1,1)+1,1) &amp; ". " &amp; IF(ISERR(FIND(" ",P_FIO_1,FIND(" ",P_FIO_1,1)+1)),"",MID(P_FIO_1,FIND(" ",P_FIO_1,FIND(" ",P_FIO_1,1)+1)+1,1) &amp; ".")))</f>
        <v xml:space="preserve"> </v>
      </c>
      <c r="AJ43" s="116"/>
      <c r="AK43" s="116"/>
      <c r="AL43" s="116"/>
      <c r="AM43" s="116"/>
      <c r="AN43" s="116"/>
      <c r="AO43" s="116"/>
      <c r="AP43" s="120"/>
    </row>
    <row r="44" spans="1:42" ht="11.25" customHeight="1" x14ac:dyDescent="0.2">
      <c r="A44" s="118" t="s">
        <v>41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25"/>
      <c r="W44" s="119" t="s">
        <v>36</v>
      </c>
      <c r="X44" s="119"/>
      <c r="Y44" s="119"/>
      <c r="Z44" s="119"/>
      <c r="AA44" s="119"/>
      <c r="AB44" s="25"/>
      <c r="AC44" s="114" t="s">
        <v>42</v>
      </c>
      <c r="AD44" s="114"/>
      <c r="AE44" s="114"/>
      <c r="AF44" s="114"/>
      <c r="AG44" s="114"/>
      <c r="AH44" s="24"/>
      <c r="AI44" s="114" t="s">
        <v>38</v>
      </c>
      <c r="AJ44" s="114"/>
      <c r="AK44" s="114"/>
      <c r="AL44" s="114"/>
      <c r="AM44" s="114"/>
      <c r="AN44" s="114"/>
      <c r="AO44" s="114"/>
      <c r="AP44" s="115"/>
    </row>
  </sheetData>
  <mergeCells count="95">
    <mergeCell ref="A41:AP41"/>
    <mergeCell ref="A35:AP35"/>
    <mergeCell ref="AI44:AP44"/>
    <mergeCell ref="W43:AA43"/>
    <mergeCell ref="AC43:AG43"/>
    <mergeCell ref="A44:U44"/>
    <mergeCell ref="W44:AA44"/>
    <mergeCell ref="AC44:AG44"/>
    <mergeCell ref="AI43:AP43"/>
    <mergeCell ref="A43:U43"/>
    <mergeCell ref="AG38:AP38"/>
    <mergeCell ref="A40:AP40"/>
    <mergeCell ref="A38:H38"/>
    <mergeCell ref="J38:Q38"/>
    <mergeCell ref="S38:AE38"/>
    <mergeCell ref="AA2:AP2"/>
    <mergeCell ref="A5:AP5"/>
    <mergeCell ref="K11:O11"/>
    <mergeCell ref="AG25:AH25"/>
    <mergeCell ref="A9:J9"/>
    <mergeCell ref="K9:P9"/>
    <mergeCell ref="A16:J17"/>
    <mergeCell ref="K16:O17"/>
    <mergeCell ref="P16:S17"/>
    <mergeCell ref="Y14:AE14"/>
    <mergeCell ref="AA3:AJ3"/>
    <mergeCell ref="K8:AP8"/>
    <mergeCell ref="A8:J8"/>
    <mergeCell ref="AJ26:AP26"/>
    <mergeCell ref="T16:X17"/>
    <mergeCell ref="Y16:AE17"/>
    <mergeCell ref="AF16:AJ17"/>
    <mergeCell ref="AK16:AP17"/>
    <mergeCell ref="AA1:AP1"/>
    <mergeCell ref="W11:AE11"/>
    <mergeCell ref="A24:AP24"/>
    <mergeCell ref="X9:AP9"/>
    <mergeCell ref="Q9:W9"/>
    <mergeCell ref="K12:O12"/>
    <mergeCell ref="A14:J14"/>
    <mergeCell ref="Y15:AE15"/>
    <mergeCell ref="T14:X14"/>
    <mergeCell ref="K29:AP29"/>
    <mergeCell ref="Z26:AF26"/>
    <mergeCell ref="AG26:AI26"/>
    <mergeCell ref="K25:AF25"/>
    <mergeCell ref="AL3:AP3"/>
    <mergeCell ref="A6:AP6"/>
    <mergeCell ref="A7:AP7"/>
    <mergeCell ref="A28:AP28"/>
    <mergeCell ref="Y12:AE12"/>
    <mergeCell ref="AF12:AJ12"/>
    <mergeCell ref="AF11:AP11"/>
    <mergeCell ref="AK12:AP12"/>
    <mergeCell ref="P12:S12"/>
    <mergeCell ref="Q10:V10"/>
    <mergeCell ref="T12:X12"/>
    <mergeCell ref="Q11:U11"/>
    <mergeCell ref="A26:J26"/>
    <mergeCell ref="A19:AP19"/>
    <mergeCell ref="AF15:AJ15"/>
    <mergeCell ref="B30:J30"/>
    <mergeCell ref="A10:J10"/>
    <mergeCell ref="L10:O10"/>
    <mergeCell ref="A25:J25"/>
    <mergeCell ref="W10:AG10"/>
    <mergeCell ref="AH10:AJ10"/>
    <mergeCell ref="A20:AP20"/>
    <mergeCell ref="A11:J13"/>
    <mergeCell ref="K14:O14"/>
    <mergeCell ref="K13:O13"/>
    <mergeCell ref="P13:AP13"/>
    <mergeCell ref="K26:N26"/>
    <mergeCell ref="A29:J29"/>
    <mergeCell ref="B33:J33"/>
    <mergeCell ref="A21:AP21"/>
    <mergeCell ref="A22:AP22"/>
    <mergeCell ref="AF14:AJ14"/>
    <mergeCell ref="P14:S14"/>
    <mergeCell ref="T15:X15"/>
    <mergeCell ref="AK14:AP14"/>
    <mergeCell ref="AK15:AP15"/>
    <mergeCell ref="A15:J15"/>
    <mergeCell ref="K15:O15"/>
    <mergeCell ref="P15:S15"/>
    <mergeCell ref="AI25:AP25"/>
    <mergeCell ref="O26:U26"/>
    <mergeCell ref="V26:Y26"/>
    <mergeCell ref="A23:AP23"/>
    <mergeCell ref="A34:AP34"/>
    <mergeCell ref="A37:H37"/>
    <mergeCell ref="J37:Q37"/>
    <mergeCell ref="S37:AE37"/>
    <mergeCell ref="B31:J31"/>
    <mergeCell ref="B32:J32"/>
  </mergeCells>
  <phoneticPr fontId="0" type="noConversion"/>
  <pageMargins left="0.78740157480314965" right="0.39370078740157483" top="0.39370078740157483" bottom="0.39370078740157483" header="0.51181102362204722" footer="0.51181102362204722"/>
  <pageSetup paperSize="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67</vt:i4>
      </vt:variant>
    </vt:vector>
  </HeadingPairs>
  <TitlesOfParts>
    <vt:vector size="68" baseType="lpstr">
      <vt:lpstr>Бланк</vt:lpstr>
      <vt:lpstr>A_BIRTHDAY</vt:lpstr>
      <vt:lpstr>A_BIRTHPLACE</vt:lpstr>
      <vt:lpstr>A_DATE</vt:lpstr>
      <vt:lpstr>A_DOCDATE</vt:lpstr>
      <vt:lpstr>A_DOCNUM</vt:lpstr>
      <vt:lpstr>A_DOCPLACE</vt:lpstr>
      <vt:lpstr>A_DOCPLACE_P</vt:lpstr>
      <vt:lpstr>A_DOCTYPE</vt:lpstr>
      <vt:lpstr>A_FACTORY_NAME</vt:lpstr>
      <vt:lpstr>A_FIO</vt:lpstr>
      <vt:lpstr>A_INN</vt:lpstr>
      <vt:lpstr>A_MKDATE</vt:lpstr>
      <vt:lpstr>A_MKNUM</vt:lpstr>
      <vt:lpstr>A_NUM</vt:lpstr>
      <vt:lpstr>A_OTHDATE</vt:lpstr>
      <vt:lpstr>A_OTHNUM</vt:lpstr>
      <vt:lpstr>A_PHONE</vt:lpstr>
      <vt:lpstr>A_PHONE_M</vt:lpstr>
      <vt:lpstr>A_POSTADDR</vt:lpstr>
      <vt:lpstr>A_REGADDR</vt:lpstr>
      <vt:lpstr>A_RESIDENT</vt:lpstr>
      <vt:lpstr>A_RESIDENT_C_NAME</vt:lpstr>
      <vt:lpstr>A_SEX</vt:lpstr>
      <vt:lpstr>A_VIDATE</vt:lpstr>
      <vt:lpstr>A_VINUM</vt:lpstr>
      <vt:lpstr>asd</vt:lpstr>
      <vt:lpstr>C_BIRTHDAY</vt:lpstr>
      <vt:lpstr>C_BIRTHPLACE</vt:lpstr>
      <vt:lpstr>C_DATE</vt:lpstr>
      <vt:lpstr>C_DATE_B</vt:lpstr>
      <vt:lpstr>C_DATE_E</vt:lpstr>
      <vt:lpstr>C_DOCDATE</vt:lpstr>
      <vt:lpstr>C_DOCNUM</vt:lpstr>
      <vt:lpstr>C_DOCPLACE</vt:lpstr>
      <vt:lpstr>C_DOCPLACE_P</vt:lpstr>
      <vt:lpstr>C_DOCTYPE</vt:lpstr>
      <vt:lpstr>C_FACTORY_NAME</vt:lpstr>
      <vt:lpstr>C_FIO</vt:lpstr>
      <vt:lpstr>C_FIOLATIN</vt:lpstr>
      <vt:lpstr>C_INN</vt:lpstr>
      <vt:lpstr>C_MKDATE</vt:lpstr>
      <vt:lpstr>C_MKNUM</vt:lpstr>
      <vt:lpstr>C_NUM</vt:lpstr>
      <vt:lpstr>C_PHONE</vt:lpstr>
      <vt:lpstr>C_PHONE_M</vt:lpstr>
      <vt:lpstr>C_POSTADDR</vt:lpstr>
      <vt:lpstr>C_PRIORITY</vt:lpstr>
      <vt:lpstr>C_REASON</vt:lpstr>
      <vt:lpstr>C_REGADDR</vt:lpstr>
      <vt:lpstr>C_RESIDENT</vt:lpstr>
      <vt:lpstr>C_SECRET</vt:lpstr>
      <vt:lpstr>C_SEX</vt:lpstr>
      <vt:lpstr>D_NUM</vt:lpstr>
      <vt:lpstr>D_TYPE</vt:lpstr>
      <vt:lpstr>IB_PHONE</vt:lpstr>
      <vt:lpstr>P_DOLG_1</vt:lpstr>
      <vt:lpstr>P_DOLG_2</vt:lpstr>
      <vt:lpstr>P_DOLG_3</vt:lpstr>
      <vt:lpstr>P_DOLG_4</vt:lpstr>
      <vt:lpstr>P_DOLG_5</vt:lpstr>
      <vt:lpstr>P_FIO_1</vt:lpstr>
      <vt:lpstr>P_FIO_2</vt:lpstr>
      <vt:lpstr>P_FIO_3</vt:lpstr>
      <vt:lpstr>P_FIO_4</vt:lpstr>
      <vt:lpstr>P_FIO_5</vt:lpstr>
      <vt:lpstr>qwe</vt:lpstr>
      <vt:lpstr>Z_DATE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Тер-Тумасова Евгения Сергеевна</dc:creator>
  <cp:lastModifiedBy>Тер-Тумасова Евгения Сергеевна</cp:lastModifiedBy>
  <cp:lastPrinted>2016-12-14T16:13:40Z</cp:lastPrinted>
  <dcterms:created xsi:type="dcterms:W3CDTF">1996-10-08T23:32:33Z</dcterms:created>
  <dcterms:modified xsi:type="dcterms:W3CDTF">2018-04-02T07:18:57Z</dcterms:modified>
</cp:coreProperties>
</file>