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ACTORY_NAME">Бланк!$M$3</definedName>
    <definedName name="A_FIO">Бланк!$D$4</definedName>
    <definedName name="A_INN">Бланк!$J$3</definedName>
    <definedName name="A_MKDATE">Бланк!$D$3</definedName>
    <definedName name="A_MKNUM">Бланк!$C$3</definedName>
    <definedName name="A_NUM">Бланк!$B$4</definedName>
    <definedName name="A_OTHDATE">Бланк!$I$3</definedName>
    <definedName name="A_OTHNUM">Бланк!$H$3</definedName>
    <definedName name="A_PHONE">Бланк!$K$3</definedName>
    <definedName name="A_PHONE_M">Бланк!$L$3</definedName>
    <definedName name="A_POSTADDR">Бланк!$O$4</definedName>
    <definedName name="A_REGADDR">Бланк!$N$4</definedName>
    <definedName name="A_RESIDENT">Бланк!$E$4</definedName>
    <definedName name="A_RESIDENT_C_NAME">Бланк!$E$3</definedName>
    <definedName name="A_SEX">Бланк!$F$4</definedName>
    <definedName name="A_VIDATE">Бланк!$G$3</definedName>
    <definedName name="A_VINUM">Бланк!$F$3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MKDATE">Бланк!$B$3</definedName>
    <definedName name="C_MKNUM">Бланк!$A$3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Бланк!$Y$3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 refMode="R1C1"/>
</workbook>
</file>

<file path=xl/calcChain.xml><?xml version="1.0" encoding="utf-8"?>
<calcChain xmlns="http://schemas.openxmlformats.org/spreadsheetml/2006/main">
  <c r="K10" i="3" l="1"/>
  <c r="P10" i="3" l="1"/>
  <c r="A28" i="3" l="1"/>
  <c r="AK16" i="3" l="1"/>
  <c r="Y16" i="3"/>
  <c r="P16" i="3"/>
  <c r="AK15" i="3"/>
  <c r="Y15" i="3"/>
  <c r="P15" i="3"/>
  <c r="K9" i="3"/>
  <c r="S42" i="3"/>
  <c r="Z26" i="3"/>
  <c r="O26" i="3"/>
  <c r="AI25" i="3"/>
  <c r="K25" i="3"/>
  <c r="A20" i="3"/>
  <c r="AK14" i="3"/>
  <c r="Y14" i="3"/>
  <c r="P14" i="3"/>
  <c r="P13" i="3"/>
  <c r="AK12" i="3"/>
  <c r="Y12" i="3"/>
  <c r="P12" i="3"/>
  <c r="AF11" i="3"/>
  <c r="V11" i="3"/>
  <c r="P11" i="3"/>
  <c r="AN10" i="3"/>
  <c r="AK10" i="3"/>
  <c r="X9" i="3"/>
  <c r="W10" i="3"/>
  <c r="A23" i="3"/>
  <c r="W48" i="3"/>
  <c r="A42" i="3"/>
  <c r="AI48" i="3"/>
  <c r="A48" i="3"/>
  <c r="AA33" i="3"/>
  <c r="K33" i="3"/>
  <c r="A33" i="3"/>
  <c r="AA32" i="3"/>
  <c r="AA31" i="3"/>
  <c r="AA30" i="3"/>
  <c r="K30" i="3"/>
  <c r="K31" i="3"/>
  <c r="K32" i="3"/>
  <c r="A32" i="3"/>
  <c r="A31" i="3"/>
  <c r="A30" i="3"/>
  <c r="AL3" i="3"/>
  <c r="AA3" i="3"/>
  <c r="K8" i="3"/>
</calcChain>
</file>

<file path=xl/sharedStrings.xml><?xml version="1.0" encoding="utf-8"?>
<sst xmlns="http://schemas.openxmlformats.org/spreadsheetml/2006/main" count="78" uniqueCount="63">
  <si>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</si>
  <si>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</si>
  <si>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</si>
  <si>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</si>
  <si>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</si>
  <si>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</si>
  <si>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</si>
  <si>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</si>
  <si>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</si>
  <si>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MasterCard Platinum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</si>
  <si>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</si>
  <si>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</si>
  <si>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</si>
  <si>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</si>
  <si>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</si>
  <si>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</si>
  <si>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</si>
  <si>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</si>
  <si>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</si>
  <si>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</si>
  <si>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</si>
  <si>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</si>
  <si>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</si>
  <si>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</si>
  <si>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</si>
  <si>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</si>
  <si>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</si>
  <si>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срок действия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</si>
  <si>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</si>
  <si>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</si>
  <si>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Место работы</t>
  </si>
  <si>
    <t>ИНН</t>
  </si>
  <si>
    <t>Контактные телефоны</t>
  </si>
  <si>
    <t>домашний</t>
  </si>
  <si>
    <t>мобильный</t>
  </si>
  <si>
    <t>рабочий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</si>
  <si>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</si>
  <si>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</si>
  <si>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</si>
  <si>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</si>
  <si>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</si>
  <si>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</si>
  <si>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</si>
  <si>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</si>
  <si>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Виза</t>
  </si>
  <si>
    <t>"Базовый"</t>
  </si>
  <si>
    <t>"Премиум"</t>
  </si>
  <si>
    <t>"Платиновый стандарт"</t>
  </si>
  <si>
    <t>Тип расчетной банковской карты</t>
  </si>
  <si>
    <t>"Эксклюзив"</t>
  </si>
  <si>
    <t>MasterCard Black</t>
  </si>
  <si>
    <t>VISA Infinite</t>
  </si>
  <si>
    <t xml:space="preserve">Иной документ, подтверждающий право пребывания на территории РФ </t>
  </si>
  <si>
    <t>Карта "С заботой о Вас"</t>
  </si>
  <si>
    <t>□</t>
  </si>
  <si>
    <t>Тарифный план</t>
  </si>
  <si>
    <t>Пакет банковских услуг</t>
  </si>
  <si>
    <t>установить:</t>
  </si>
  <si>
    <t>Тип карточного продукта</t>
  </si>
  <si>
    <t>НА ИЗМЕНЕНИЕ ТАРИФА ПО ВЫПУСКУ И ОБСЛУЖИВАНИЮ МЕЖДУНАРОДНЫХ РАСЧЕТНЫХ БАНКОВСКИХ КАРТ</t>
  </si>
  <si>
    <t xml:space="preserve">Смену тарифа прошу осуществить первого числа месяца,следующего за месяцем, в котором принято настоящее заявление
</t>
  </si>
  <si>
    <r>
      <rPr>
        <sz val="11"/>
        <rFont val="Arial"/>
        <family val="2"/>
        <charset val="204"/>
      </rPr>
      <t>□</t>
    </r>
    <r>
      <rPr>
        <sz val="8"/>
        <rFont val="Arial"/>
        <family val="2"/>
        <charset val="204"/>
      </rPr>
      <t xml:space="preserve"> подтверждаю, что с Тарифами по выпуску и обслуживанию международных расчетных банковских карт, действующими на момент подписания настоящего Заявления, ознакомлен и согласен.
</t>
    </r>
  </si>
  <si>
    <t>Приложение № 1 к Приказу от 04.02.2019 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</si>
</sst>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7"/>
      <name val="Arial"/>
      <family val="2"/>
      <charset val="204"/>
    </font>
    <font>
      <b/>
      <sz val="6.5"/>
      <name val="Arial"/>
      <family val="2"/>
      <charset val="204"/>
    </font>
    <font>
      <sz val="7"/>
      <name val="Arial"/>
      <family val="2"/>
      <charset val="204"/>
    </font>
    <font>
      <sz val="8"/>
      <color theme="0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0" xfId="0" applyFont="1" applyFill="1" applyBorder="1"/>
    <xf numFmtId="0" fontId="1" fillId="0" borderId="7" xfId="0" applyFont="1" applyFill="1" applyBorder="1"/>
    <xf numFmtId="0" fontId="1" fillId="0" borderId="0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/>
    <xf numFmtId="0" fontId="3" fillId="4" borderId="9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/>
    <xf numFmtId="49" fontId="10" fillId="4" borderId="0" xfId="0" applyNumberFormat="1" applyFont="1" applyFill="1"/>
    <xf numFmtId="0" fontId="10" fillId="4" borderId="0" xfId="0" applyFont="1" applyFill="1"/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/>
    <xf numFmtId="0" fontId="1" fillId="0" borderId="2" xfId="0" applyFont="1" applyFill="1" applyBorder="1" applyAlignment="1"/>
    <xf numFmtId="0" fontId="3" fillId="4" borderId="8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8" xfId="0" applyFont="1" applyBorder="1" applyAlignment="1"/>
    <xf numFmtId="0" fontId="1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4" borderId="8" xfId="0" applyFont="1" applyFill="1" applyBorder="1" applyAlignment="1"/>
    <xf numFmtId="0" fontId="11" fillId="4" borderId="8" xfId="0" applyFont="1" applyFill="1" applyBorder="1" applyAlignment="1"/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justify" vertical="justify" wrapText="1"/>
    </xf>
    <xf numFmtId="0" fontId="1" fillId="0" borderId="2" xfId="0" applyFont="1" applyFill="1" applyBorder="1" applyAlignment="1">
      <alignment horizontal="justify" vertical="justify" wrapText="1"/>
    </xf>
    <xf numFmtId="0" fontId="1" fillId="0" borderId="4" xfId="0" applyFont="1" applyFill="1" applyBorder="1" applyAlignment="1">
      <alignment horizontal="justify" vertical="justify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140803</xdr:colOff>
      <xdr:row>1</xdr:row>
      <xdr:rowOff>0</xdr:rowOff>
    </xdr:from>
    <xdr:to>
      <xdr:col>11</xdr:col>
      <xdr:colOff>124239</xdr:colOff>
      <xdr:row>3</xdr:row>
      <xdr:rowOff>132522</xdr:rowOff>
    </xdr:to>
    <xdr:pic>
      <xdr:nvPicPr>
        <xdr:cNvPr id="6" name="Рисунок 5" descr="K:\Реклама\ОФИСЫ\Волгоград\Бланки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03" y="140804"/>
          <a:ext cx="1507436" cy="4141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abSelected="1" zoomScale="115" zoomScaleNormal="115" workbookViewId="0">
      <selection activeCell="AA1" sqref="AA1:AP1"/>
    </sheetView>
  </sheetViews>
  <sheetFormatPr defaultColWidth="2.140625" defaultRowHeight="11.25" customHeight="1" x14ac:dyDescent="0.2"/>
  <cols>
    <col min="1" max="1" width="2.140625" style="1" customWidth="1"/>
    <col min="2" max="9" width="2.140625" style="1"/>
    <col min="10" max="10" width="1.7109375" style="1" customWidth="1"/>
    <col min="11" max="13" width="2.140625" style="1"/>
    <col min="14" max="14" width="1.85546875" style="1" customWidth="1"/>
    <col min="15" max="15" width="3" style="1" customWidth="1"/>
    <col min="16" max="16" width="2.7109375" style="1" customWidth="1"/>
    <col min="17" max="24" width="2.140625" style="1"/>
    <col min="25" max="25" width="2.85546875" style="1" customWidth="1"/>
    <col min="26" max="35" width="2.140625" style="1"/>
    <col min="36" max="36" width="3.140625" style="1" customWidth="1"/>
    <col min="37" max="41" width="2.140625" style="1"/>
    <col min="42" max="42" width="1.42578125" style="1" customWidth="1"/>
    <col min="43" max="16384" width="2.140625" style="1"/>
  </cols>
  <sheetData>
    <row r="1" spans="1:42" ht="11.25" customHeight="1" x14ac:dyDescent="0.2">
      <c r="AA1" s="59" t="s">
        <v>62</v>
      </c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ht="11.25" customHeight="1" x14ac:dyDescent="0.2">
      <c r="Y2" s="2"/>
      <c r="Z2" s="2"/>
      <c r="AA2" s="81" t="s">
        <v>1</v>
      </c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</row>
    <row r="3" spans="1:42" ht="11.25" customHeight="1" x14ac:dyDescent="0.2">
      <c r="A3" s="31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5"/>
      <c r="Q3" s="5"/>
      <c r="R3" s="5"/>
      <c r="S3" s="5"/>
      <c r="T3" s="5"/>
      <c r="U3" s="5"/>
      <c r="V3" s="5"/>
      <c r="W3" s="12"/>
      <c r="X3" s="12"/>
      <c r="Y3" s="12"/>
      <c r="AA3" s="85" t="str">
        <f>"" &amp; D_NUM</f>
        <v/>
      </c>
      <c r="AB3" s="86"/>
      <c r="AC3" s="86"/>
      <c r="AD3" s="86"/>
      <c r="AE3" s="86"/>
      <c r="AF3" s="86"/>
      <c r="AG3" s="86"/>
      <c r="AH3" s="86"/>
      <c r="AI3" s="86"/>
      <c r="AJ3" s="86"/>
      <c r="AK3" s="3" t="s">
        <v>0</v>
      </c>
      <c r="AL3" s="86" t="str">
        <f>"" &amp; RIGHT(A_NUM,7)</f>
        <v/>
      </c>
      <c r="AM3" s="86"/>
      <c r="AN3" s="86"/>
      <c r="AO3" s="86"/>
      <c r="AP3" s="87"/>
    </row>
    <row r="4" spans="1:42" s="30" customFormat="1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1"/>
    </row>
    <row r="5" spans="1:42" ht="11.25" customHeight="1" x14ac:dyDescent="0.2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</row>
    <row r="6" spans="1:42" ht="11.25" customHeight="1" x14ac:dyDescent="0.2">
      <c r="A6" s="84" t="s">
        <v>59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ht="11.25" customHeight="1" x14ac:dyDescent="0.2">
      <c r="A7" s="88" t="s">
        <v>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</row>
    <row r="8" spans="1:42" ht="11.25" customHeight="1" x14ac:dyDescent="0.2">
      <c r="A8" s="48" t="s">
        <v>10</v>
      </c>
      <c r="B8" s="49"/>
      <c r="C8" s="49"/>
      <c r="D8" s="49"/>
      <c r="E8" s="49"/>
      <c r="F8" s="49"/>
      <c r="G8" s="49"/>
      <c r="H8" s="49"/>
      <c r="I8" s="49"/>
      <c r="J8" s="50"/>
      <c r="K8" s="63" t="str">
        <f>"" &amp; A_FIO</f>
        <v/>
      </c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4"/>
    </row>
    <row r="9" spans="1:42" ht="11.25" customHeight="1" x14ac:dyDescent="0.2">
      <c r="A9" s="48" t="s">
        <v>11</v>
      </c>
      <c r="B9" s="49"/>
      <c r="C9" s="49"/>
      <c r="D9" s="49"/>
      <c r="E9" s="49"/>
      <c r="F9" s="49"/>
      <c r="G9" s="49"/>
      <c r="H9" s="49"/>
      <c r="I9" s="49"/>
      <c r="J9" s="50"/>
      <c r="K9" s="63" t="str">
        <f>"" &amp; A_BIRTHDAY</f>
        <v/>
      </c>
      <c r="L9" s="61"/>
      <c r="M9" s="61"/>
      <c r="N9" s="61"/>
      <c r="O9" s="61"/>
      <c r="P9" s="64"/>
      <c r="Q9" s="48" t="s">
        <v>12</v>
      </c>
      <c r="R9" s="49"/>
      <c r="S9" s="49"/>
      <c r="T9" s="49"/>
      <c r="U9" s="49"/>
      <c r="V9" s="49"/>
      <c r="W9" s="50"/>
      <c r="X9" s="63" t="str">
        <f>"" &amp; A_BIRTHPLACE</f>
        <v/>
      </c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4"/>
    </row>
    <row r="10" spans="1:42" ht="11.25" customHeight="1" x14ac:dyDescent="0.2">
      <c r="A10" s="48" t="s">
        <v>13</v>
      </c>
      <c r="B10" s="49"/>
      <c r="C10" s="49"/>
      <c r="D10" s="49"/>
      <c r="E10" s="49"/>
      <c r="F10" s="49"/>
      <c r="G10" s="49"/>
      <c r="H10" s="49"/>
      <c r="I10" s="49"/>
      <c r="J10" s="50"/>
      <c r="K10" s="8" t="str">
        <f>IF(A_RESIDENT_C_NAME="РОССИЯ","þ","¨")</f>
        <v>¨</v>
      </c>
      <c r="L10" s="61" t="s">
        <v>14</v>
      </c>
      <c r="M10" s="61"/>
      <c r="N10" s="61"/>
      <c r="O10" s="61"/>
      <c r="P10" s="8" t="str">
        <f>IF(A_RESIDENT_C_NAME="РОССИЯ","þ","¨")</f>
        <v>¨</v>
      </c>
      <c r="Q10" s="61" t="s">
        <v>15</v>
      </c>
      <c r="R10" s="61"/>
      <c r="S10" s="61"/>
      <c r="T10" s="61"/>
      <c r="U10" s="61"/>
      <c r="V10" s="61"/>
      <c r="W10" s="61" t="str">
        <f>IF(A_RESIDENT_C_NAME&lt;&gt;"РОССИЯ",""&amp;A_RESIDENT_C_NAME,"")</f>
        <v/>
      </c>
      <c r="X10" s="61"/>
      <c r="Y10" s="61"/>
      <c r="Z10" s="61"/>
      <c r="AA10" s="61"/>
      <c r="AB10" s="61"/>
      <c r="AC10" s="61"/>
      <c r="AD10" s="61"/>
      <c r="AE10" s="61"/>
      <c r="AF10" s="90"/>
      <c r="AG10" s="91"/>
      <c r="AH10" s="92" t="s">
        <v>16</v>
      </c>
      <c r="AI10" s="93"/>
      <c r="AJ10" s="94"/>
      <c r="AK10" s="6" t="str">
        <f>IF(A_SEX="М","þ","¨")</f>
        <v>¨</v>
      </c>
      <c r="AL10" s="9" t="s">
        <v>17</v>
      </c>
      <c r="AM10" s="9"/>
      <c r="AN10" s="6" t="str">
        <f>IF(A_SEX="Ж","þ","¨")</f>
        <v>¨</v>
      </c>
      <c r="AO10" s="9" t="s">
        <v>18</v>
      </c>
      <c r="AP10" s="10"/>
    </row>
    <row r="11" spans="1:42" ht="11.25" customHeight="1" x14ac:dyDescent="0.2">
      <c r="A11" s="95" t="s">
        <v>19</v>
      </c>
      <c r="B11" s="95"/>
      <c r="C11" s="95"/>
      <c r="D11" s="95"/>
      <c r="E11" s="95"/>
      <c r="F11" s="95"/>
      <c r="G11" s="95"/>
      <c r="H11" s="95"/>
      <c r="I11" s="95"/>
      <c r="J11" s="95"/>
      <c r="K11" s="65" t="s">
        <v>20</v>
      </c>
      <c r="L11" s="65"/>
      <c r="M11" s="65"/>
      <c r="N11" s="65"/>
      <c r="O11" s="65"/>
      <c r="P11" s="8" t="str">
        <f>IF(A_DOCTYPE="Паспорт РФ","þ","¨")</f>
        <v>¨</v>
      </c>
      <c r="Q11" s="61" t="s">
        <v>21</v>
      </c>
      <c r="R11" s="61"/>
      <c r="S11" s="61"/>
      <c r="T11" s="61"/>
      <c r="U11" s="61"/>
      <c r="V11" s="7" t="str">
        <f>IF(AND(A_DOCTYPE&lt;&gt;"Паспорт РФ",NOT(ISBLANK(A_DOCTYPE))),"þ","¨")</f>
        <v>¨</v>
      </c>
      <c r="W11" s="61" t="s">
        <v>22</v>
      </c>
      <c r="X11" s="61"/>
      <c r="Y11" s="61"/>
      <c r="Z11" s="61"/>
      <c r="AA11" s="61"/>
      <c r="AB11" s="61"/>
      <c r="AC11" s="61"/>
      <c r="AD11" s="61"/>
      <c r="AE11" s="61"/>
      <c r="AF11" s="61" t="str">
        <f>IF(A_DOCTYPE&lt;&gt;"Паспорт РФ","" &amp; A_DOCTYPE,"")</f>
        <v/>
      </c>
      <c r="AG11" s="61"/>
      <c r="AH11" s="61"/>
      <c r="AI11" s="61"/>
      <c r="AJ11" s="61"/>
      <c r="AK11" s="61"/>
      <c r="AL11" s="61"/>
      <c r="AM11" s="61"/>
      <c r="AN11" s="61"/>
      <c r="AO11" s="61"/>
      <c r="AP11" s="64"/>
    </row>
    <row r="12" spans="1:42" ht="11.25" customHeigh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65" t="s">
        <v>23</v>
      </c>
      <c r="L12" s="65"/>
      <c r="M12" s="65"/>
      <c r="N12" s="65"/>
      <c r="O12" s="65"/>
      <c r="P12" s="63" t="str">
        <f>IF(ISERR(FIND(" ",A_DOCNUM,1)),"",MID(A_DOCNUM,1,FIND(" ",A_DOCNUM,1)-1))</f>
        <v/>
      </c>
      <c r="Q12" s="61"/>
      <c r="R12" s="61"/>
      <c r="S12" s="64"/>
      <c r="T12" s="66" t="s">
        <v>24</v>
      </c>
      <c r="U12" s="67"/>
      <c r="V12" s="67"/>
      <c r="W12" s="67"/>
      <c r="X12" s="68"/>
      <c r="Y12" s="63" t="str">
        <f>IF(ISERR(FIND(" ",A_DOCNUM,1)),"" &amp; A_DOCNUM,MID(A_DOCNUM,FIND(" ",A_DOCNUM,1)+1,20))</f>
        <v/>
      </c>
      <c r="Z12" s="61"/>
      <c r="AA12" s="61"/>
      <c r="AB12" s="61"/>
      <c r="AC12" s="61"/>
      <c r="AD12" s="61"/>
      <c r="AE12" s="64"/>
      <c r="AF12" s="89" t="s">
        <v>25</v>
      </c>
      <c r="AG12" s="89"/>
      <c r="AH12" s="89"/>
      <c r="AI12" s="89"/>
      <c r="AJ12" s="89"/>
      <c r="AK12" s="100" t="str">
        <f>"" &amp; A_DOCDATE</f>
        <v/>
      </c>
      <c r="AL12" s="101"/>
      <c r="AM12" s="101"/>
      <c r="AN12" s="101"/>
      <c r="AO12" s="101"/>
      <c r="AP12" s="102"/>
    </row>
    <row r="13" spans="1:42" ht="22.5" customHeight="1" x14ac:dyDescent="0.2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6" t="s">
        <v>26</v>
      </c>
      <c r="L13" s="96"/>
      <c r="M13" s="96"/>
      <c r="N13" s="96"/>
      <c r="O13" s="96"/>
      <c r="P13" s="97" t="str">
        <f>"" &amp; A_DOCPLACE &amp; " " &amp; A_DOCPLACE_P</f>
        <v xml:space="preserve"> </v>
      </c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9"/>
    </row>
    <row r="14" spans="1:42" ht="11.25" customHeight="1" x14ac:dyDescent="0.2">
      <c r="A14" s="48" t="s">
        <v>43</v>
      </c>
      <c r="B14" s="49"/>
      <c r="C14" s="49"/>
      <c r="D14" s="49"/>
      <c r="E14" s="49"/>
      <c r="F14" s="49"/>
      <c r="G14" s="49"/>
      <c r="H14" s="49"/>
      <c r="I14" s="49"/>
      <c r="J14" s="50"/>
      <c r="K14" s="65" t="s">
        <v>23</v>
      </c>
      <c r="L14" s="65"/>
      <c r="M14" s="65"/>
      <c r="N14" s="65"/>
      <c r="O14" s="65"/>
      <c r="P14" s="63" t="str">
        <f>IF(ISERR(FIND(" ",A_MKNUM,1)),"",MID(A_MKNUM,1,FIND(" ",A_MKNUM,1)-1))</f>
        <v/>
      </c>
      <c r="Q14" s="61"/>
      <c r="R14" s="61"/>
      <c r="S14" s="64"/>
      <c r="T14" s="66" t="s">
        <v>24</v>
      </c>
      <c r="U14" s="67"/>
      <c r="V14" s="67"/>
      <c r="W14" s="67"/>
      <c r="X14" s="68"/>
      <c r="Y14" s="63" t="str">
        <f>IF(ISERR(FIND(" ",A_MKNUM,1)),"" &amp; A_MKNUM,MID(A_MKNUM,FIND(" ",A_MKNUM,1)+1,20))</f>
        <v/>
      </c>
      <c r="Z14" s="61"/>
      <c r="AA14" s="61"/>
      <c r="AB14" s="61"/>
      <c r="AC14" s="61"/>
      <c r="AD14" s="61"/>
      <c r="AE14" s="64"/>
      <c r="AF14" s="65" t="s">
        <v>27</v>
      </c>
      <c r="AG14" s="65"/>
      <c r="AH14" s="65"/>
      <c r="AI14" s="65"/>
      <c r="AJ14" s="65"/>
      <c r="AK14" s="100" t="str">
        <f>"" &amp; A_MKDATE</f>
        <v/>
      </c>
      <c r="AL14" s="101"/>
      <c r="AM14" s="101"/>
      <c r="AN14" s="101"/>
      <c r="AO14" s="101"/>
      <c r="AP14" s="102"/>
    </row>
    <row r="15" spans="1:42" ht="11.25" customHeight="1" x14ac:dyDescent="0.2">
      <c r="A15" s="48" t="s">
        <v>44</v>
      </c>
      <c r="B15" s="49"/>
      <c r="C15" s="49"/>
      <c r="D15" s="49"/>
      <c r="E15" s="49"/>
      <c r="F15" s="49"/>
      <c r="G15" s="49"/>
      <c r="H15" s="49"/>
      <c r="I15" s="49"/>
      <c r="J15" s="50"/>
      <c r="K15" s="65" t="s">
        <v>23</v>
      </c>
      <c r="L15" s="65"/>
      <c r="M15" s="65"/>
      <c r="N15" s="65"/>
      <c r="O15" s="65"/>
      <c r="P15" s="119" t="str">
        <f>IF(ISERR(FIND(" ",A_VINUM,1)),"",MID(A_VINUM,1,FIND(" ",A_VINUM,1)-1))</f>
        <v/>
      </c>
      <c r="Q15" s="119"/>
      <c r="R15" s="119"/>
      <c r="S15" s="119"/>
      <c r="T15" s="66" t="s">
        <v>24</v>
      </c>
      <c r="U15" s="67"/>
      <c r="V15" s="67"/>
      <c r="W15" s="67"/>
      <c r="X15" s="68"/>
      <c r="Y15" s="62" t="str">
        <f>IF(ISERR(FIND(" ",A_VINUM,1)),"" &amp; A_VINUM,MID(A_VINUM,FIND(" ",A_VINUM,1)+1,20))</f>
        <v/>
      </c>
      <c r="Z15" s="62"/>
      <c r="AA15" s="62"/>
      <c r="AB15" s="62"/>
      <c r="AC15" s="62"/>
      <c r="AD15" s="62"/>
      <c r="AE15" s="62"/>
      <c r="AF15" s="65" t="s">
        <v>27</v>
      </c>
      <c r="AG15" s="65"/>
      <c r="AH15" s="65"/>
      <c r="AI15" s="65"/>
      <c r="AJ15" s="65"/>
      <c r="AK15" s="63" t="str">
        <f>"" &amp; A_VIDATE</f>
        <v/>
      </c>
      <c r="AL15" s="61"/>
      <c r="AM15" s="61"/>
      <c r="AN15" s="61"/>
      <c r="AO15" s="61"/>
      <c r="AP15" s="64"/>
    </row>
    <row r="16" spans="1:42" ht="11.25" customHeight="1" x14ac:dyDescent="0.2">
      <c r="A16" s="138" t="s">
        <v>52</v>
      </c>
      <c r="B16" s="139"/>
      <c r="C16" s="139"/>
      <c r="D16" s="139"/>
      <c r="E16" s="139"/>
      <c r="F16" s="139"/>
      <c r="G16" s="139"/>
      <c r="H16" s="139"/>
      <c r="I16" s="139"/>
      <c r="J16" s="140"/>
      <c r="K16" s="69" t="s">
        <v>23</v>
      </c>
      <c r="L16" s="70"/>
      <c r="M16" s="70"/>
      <c r="N16" s="70"/>
      <c r="O16" s="71"/>
      <c r="P16" s="129" t="str">
        <f>IF(ISERR(FIND(" ",A_OTHNUM,1)),"",MID(A_OTHNUM,1,FIND(" ",A_OTHNUM,1)-1))</f>
        <v/>
      </c>
      <c r="Q16" s="130"/>
      <c r="R16" s="130"/>
      <c r="S16" s="131"/>
      <c r="T16" s="69" t="s">
        <v>24</v>
      </c>
      <c r="U16" s="70"/>
      <c r="V16" s="70"/>
      <c r="W16" s="70"/>
      <c r="X16" s="71"/>
      <c r="Y16" s="75" t="str">
        <f>IF(ISERR(FIND(" ",A_OTHNUM,1)),"" &amp; A_OTHNUM,MID(A_OTHNUM,FIND(" ",A_OTHNUM,1)+1,20))</f>
        <v/>
      </c>
      <c r="Z16" s="76"/>
      <c r="AA16" s="76"/>
      <c r="AB16" s="76"/>
      <c r="AC16" s="76"/>
      <c r="AD16" s="76"/>
      <c r="AE16" s="76"/>
      <c r="AF16" s="69" t="s">
        <v>27</v>
      </c>
      <c r="AG16" s="70"/>
      <c r="AH16" s="70"/>
      <c r="AI16" s="70"/>
      <c r="AJ16" s="71"/>
      <c r="AK16" s="75" t="str">
        <f>"" &amp; A_OTHDATE</f>
        <v/>
      </c>
      <c r="AL16" s="76"/>
      <c r="AM16" s="76"/>
      <c r="AN16" s="76"/>
      <c r="AO16" s="76"/>
      <c r="AP16" s="79"/>
    </row>
    <row r="17" spans="1:42" ht="15" customHeight="1" x14ac:dyDescent="0.2">
      <c r="A17" s="141"/>
      <c r="B17" s="142"/>
      <c r="C17" s="142"/>
      <c r="D17" s="142"/>
      <c r="E17" s="142"/>
      <c r="F17" s="142"/>
      <c r="G17" s="142"/>
      <c r="H17" s="142"/>
      <c r="I17" s="142"/>
      <c r="J17" s="143"/>
      <c r="K17" s="72"/>
      <c r="L17" s="73"/>
      <c r="M17" s="73"/>
      <c r="N17" s="73"/>
      <c r="O17" s="74"/>
      <c r="P17" s="132"/>
      <c r="Q17" s="133"/>
      <c r="R17" s="133"/>
      <c r="S17" s="134"/>
      <c r="T17" s="72"/>
      <c r="U17" s="73"/>
      <c r="V17" s="73"/>
      <c r="W17" s="73"/>
      <c r="X17" s="74"/>
      <c r="Y17" s="77"/>
      <c r="Z17" s="78"/>
      <c r="AA17" s="78"/>
      <c r="AB17" s="78"/>
      <c r="AC17" s="78"/>
      <c r="AD17" s="78"/>
      <c r="AE17" s="78"/>
      <c r="AF17" s="72"/>
      <c r="AG17" s="73"/>
      <c r="AH17" s="73"/>
      <c r="AI17" s="73"/>
      <c r="AJ17" s="74"/>
      <c r="AK17" s="77"/>
      <c r="AL17" s="78"/>
      <c r="AM17" s="78"/>
      <c r="AN17" s="78"/>
      <c r="AO17" s="78"/>
      <c r="AP17" s="80"/>
    </row>
    <row r="18" spans="1:42" ht="11.25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  <c r="P18" s="27"/>
      <c r="Q18" s="27"/>
      <c r="R18" s="27"/>
      <c r="S18" s="27"/>
      <c r="T18" s="26"/>
      <c r="U18" s="26"/>
      <c r="V18" s="26"/>
      <c r="W18" s="26"/>
      <c r="X18" s="26"/>
      <c r="Y18" s="27"/>
      <c r="Z18" s="27"/>
      <c r="AA18" s="27"/>
      <c r="AB18" s="27"/>
      <c r="AC18" s="27"/>
      <c r="AD18" s="27"/>
      <c r="AE18" s="27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8"/>
    </row>
    <row r="19" spans="1:42" ht="11.25" customHeight="1" x14ac:dyDescent="0.2">
      <c r="A19" s="120" t="s">
        <v>28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2"/>
    </row>
    <row r="20" spans="1:42" ht="11.25" customHeight="1" x14ac:dyDescent="0.2">
      <c r="A20" s="62" t="str">
        <f>"" &amp; A_REGADDR</f>
        <v/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</row>
    <row r="21" spans="1:42" ht="11.2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</row>
    <row r="22" spans="1:42" ht="11.25" customHeight="1" x14ac:dyDescent="0.2">
      <c r="A22" s="135" t="s">
        <v>29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7"/>
    </row>
    <row r="23" spans="1:42" ht="11.25" customHeight="1" x14ac:dyDescent="0.2">
      <c r="A23" s="62" t="str">
        <f>"" &amp; IF(A_POSTADDR=A_REGADDR,"",A_POSTADDR)</f>
        <v/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</row>
    <row r="24" spans="1:42" ht="11.25" customHeight="1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</row>
    <row r="25" spans="1:42" ht="11.25" customHeight="1" x14ac:dyDescent="0.2">
      <c r="A25" s="48" t="s">
        <v>30</v>
      </c>
      <c r="B25" s="49"/>
      <c r="C25" s="49"/>
      <c r="D25" s="49"/>
      <c r="E25" s="49"/>
      <c r="F25" s="49"/>
      <c r="G25" s="49"/>
      <c r="H25" s="49"/>
      <c r="I25" s="49"/>
      <c r="J25" s="50"/>
      <c r="K25" s="63" t="str">
        <f>"" &amp; A_FACTORY_NAME</f>
        <v/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4"/>
      <c r="AG25" s="48" t="s">
        <v>31</v>
      </c>
      <c r="AH25" s="49"/>
      <c r="AI25" s="62" t="str">
        <f>"" &amp; A_INN</f>
        <v/>
      </c>
      <c r="AJ25" s="62"/>
      <c r="AK25" s="62"/>
      <c r="AL25" s="62"/>
      <c r="AM25" s="62"/>
      <c r="AN25" s="62"/>
      <c r="AO25" s="62"/>
      <c r="AP25" s="62"/>
    </row>
    <row r="26" spans="1:42" ht="11.25" customHeight="1" x14ac:dyDescent="0.2">
      <c r="A26" s="48" t="s">
        <v>32</v>
      </c>
      <c r="B26" s="49"/>
      <c r="C26" s="49"/>
      <c r="D26" s="49"/>
      <c r="E26" s="49"/>
      <c r="F26" s="49"/>
      <c r="G26" s="49"/>
      <c r="H26" s="49"/>
      <c r="I26" s="49"/>
      <c r="J26" s="50"/>
      <c r="K26" s="65" t="s">
        <v>33</v>
      </c>
      <c r="L26" s="65"/>
      <c r="M26" s="65"/>
      <c r="N26" s="65"/>
      <c r="O26" s="62" t="str">
        <f>"" &amp; A_PHONE</f>
        <v/>
      </c>
      <c r="P26" s="62"/>
      <c r="Q26" s="62"/>
      <c r="R26" s="62"/>
      <c r="S26" s="62"/>
      <c r="T26" s="62"/>
      <c r="U26" s="62"/>
      <c r="V26" s="65" t="s">
        <v>34</v>
      </c>
      <c r="W26" s="65"/>
      <c r="X26" s="65"/>
      <c r="Y26" s="65"/>
      <c r="Z26" s="62" t="str">
        <f>"" &amp; A_PHONE_M</f>
        <v/>
      </c>
      <c r="AA26" s="62"/>
      <c r="AB26" s="62"/>
      <c r="AC26" s="62"/>
      <c r="AD26" s="62"/>
      <c r="AE26" s="62"/>
      <c r="AF26" s="62"/>
      <c r="AG26" s="65" t="s">
        <v>35</v>
      </c>
      <c r="AH26" s="65"/>
      <c r="AI26" s="65"/>
      <c r="AJ26" s="62"/>
      <c r="AK26" s="62"/>
      <c r="AL26" s="62"/>
      <c r="AM26" s="62"/>
      <c r="AN26" s="62"/>
      <c r="AO26" s="62"/>
      <c r="AP26" s="62"/>
    </row>
    <row r="27" spans="1:42" ht="11.25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1:42" ht="11.25" customHeight="1" x14ac:dyDescent="0.2">
      <c r="A28" s="42" t="str">
        <f>"    Прошу по моему счету № "&amp;IF(ISBLANK(A_NUM),"                                                           ")</f>
        <v xml:space="preserve">    Прошу по моему счету №                                                            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 t="s">
        <v>57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ht="21.75" customHeight="1" x14ac:dyDescent="0.2">
      <c r="A29" s="126" t="s">
        <v>56</v>
      </c>
      <c r="B29" s="127"/>
      <c r="C29" s="127"/>
      <c r="D29" s="127"/>
      <c r="E29" s="127"/>
      <c r="F29" s="127"/>
      <c r="G29" s="127"/>
      <c r="H29" s="127"/>
      <c r="I29" s="127"/>
      <c r="J29" s="128"/>
      <c r="K29" s="103" t="s">
        <v>48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5"/>
    </row>
    <row r="30" spans="1:42" ht="11.25" customHeight="1" x14ac:dyDescent="0.2">
      <c r="A30" s="8" t="str">
        <f>IF(ISERROR(FIND("[ БАЗОВЫЙ ]",D_TYPE)),"¨","þ")</f>
        <v>¨</v>
      </c>
      <c r="B30" s="117" t="s">
        <v>45</v>
      </c>
      <c r="C30" s="117"/>
      <c r="D30" s="117"/>
      <c r="E30" s="117"/>
      <c r="F30" s="117"/>
      <c r="G30" s="117"/>
      <c r="H30" s="117"/>
      <c r="I30" s="117"/>
      <c r="J30" s="118"/>
      <c r="K30" s="7" t="str">
        <f>IF(AND(LEFT(C_NUM,6)="518275",NOT(ISERROR(FIND("[ БАЗОВЫЙ ]",D_TYPE)))),"þ","¨")</f>
        <v>¨</v>
      </c>
      <c r="L30" s="14" t="s">
        <v>7</v>
      </c>
      <c r="M30" s="14"/>
      <c r="N30" s="14"/>
      <c r="O30" s="14"/>
      <c r="P30" s="14"/>
      <c r="Q30" s="14"/>
      <c r="R30" s="14"/>
      <c r="S30" s="14"/>
      <c r="T30" s="14"/>
      <c r="U30" s="15"/>
      <c r="V30" s="15"/>
      <c r="W30" s="15"/>
      <c r="X30" s="15"/>
      <c r="Y30" s="15"/>
      <c r="Z30" s="15"/>
      <c r="AA30" s="7" t="str">
        <f>IF(AND(LEFT(C_NUM,6)="429773",NOT(ISERROR(FIND("[ БАЗОВЫЙ ]",D_TYPE)))),"þ","¨")</f>
        <v>¨</v>
      </c>
      <c r="AB30" s="14" t="s">
        <v>4</v>
      </c>
      <c r="AC30" s="14"/>
      <c r="AD30" s="14"/>
      <c r="AE30" s="14"/>
      <c r="AF30" s="14"/>
      <c r="AG30" s="14"/>
      <c r="AH30" s="14"/>
      <c r="AI30" s="14"/>
      <c r="AJ30" s="15"/>
      <c r="AK30" s="15"/>
      <c r="AL30" s="15"/>
      <c r="AM30" s="15"/>
      <c r="AN30" s="15"/>
      <c r="AO30" s="15"/>
      <c r="AP30" s="16"/>
    </row>
    <row r="31" spans="1:42" ht="11.25" customHeight="1" x14ac:dyDescent="0.2">
      <c r="A31" s="8" t="str">
        <f>IF(ISERROR(FIND("[ ПРЕМИУМ ]",D_TYPE)),"¨","þ")</f>
        <v>¨</v>
      </c>
      <c r="B31" s="117" t="s">
        <v>46</v>
      </c>
      <c r="C31" s="117"/>
      <c r="D31" s="117"/>
      <c r="E31" s="117"/>
      <c r="F31" s="117"/>
      <c r="G31" s="117"/>
      <c r="H31" s="117"/>
      <c r="I31" s="117"/>
      <c r="J31" s="118"/>
      <c r="K31" s="7" t="str">
        <f>IF(AND(LEFT(C_NUM,6)="518372",NOT(ISERROR(FIND("[ ПРЕМИУМ ]",D_TYPE)))),"þ","¨")</f>
        <v>¨</v>
      </c>
      <c r="L31" s="14" t="s">
        <v>8</v>
      </c>
      <c r="M31" s="14"/>
      <c r="N31" s="14"/>
      <c r="O31" s="14"/>
      <c r="P31" s="14"/>
      <c r="Q31" s="14"/>
      <c r="R31" s="14"/>
      <c r="S31" s="14"/>
      <c r="T31" s="15"/>
      <c r="U31" s="15"/>
      <c r="V31" s="15"/>
      <c r="W31" s="15"/>
      <c r="X31" s="15"/>
      <c r="Y31" s="15"/>
      <c r="Z31" s="15"/>
      <c r="AA31" s="7" t="str">
        <f>IF(AND(LEFT(C_NUM,6)="429774",NOT(ISERROR(FIND("[ ПРЕМИУМ ]",D_TYPE)))),"þ","¨")</f>
        <v>¨</v>
      </c>
      <c r="AB31" s="14" t="s">
        <v>5</v>
      </c>
      <c r="AC31" s="14"/>
      <c r="AD31" s="14"/>
      <c r="AE31" s="14"/>
      <c r="AF31" s="14"/>
      <c r="AG31" s="14"/>
      <c r="AH31" s="14"/>
      <c r="AI31" s="15"/>
      <c r="AJ31" s="15"/>
      <c r="AK31" s="15"/>
      <c r="AL31" s="15"/>
      <c r="AM31" s="15"/>
      <c r="AN31" s="15"/>
      <c r="AO31" s="15"/>
      <c r="AP31" s="16"/>
    </row>
    <row r="32" spans="1:42" ht="11.25" customHeight="1" x14ac:dyDescent="0.2">
      <c r="A32" s="8" t="str">
        <f>IF(ISERROR(FIND("[ ПЛАТИНОВЫЙ СТАНДАРТ ]",D_TYPE)),"¨","þ")</f>
        <v>¨</v>
      </c>
      <c r="B32" s="117" t="s">
        <v>47</v>
      </c>
      <c r="C32" s="117"/>
      <c r="D32" s="117"/>
      <c r="E32" s="117"/>
      <c r="F32" s="117"/>
      <c r="G32" s="117"/>
      <c r="H32" s="117"/>
      <c r="I32" s="117"/>
      <c r="J32" s="118"/>
      <c r="K32" s="7" t="str">
        <f>IF(AND(LEFT(C_NUM,6)="516445",NOT(ISERROR(FIND("[ ПЛАТИНОВЫЙ СТАНДАРТ ]",D_TYPE)))),"þ","¨")</f>
        <v>¨</v>
      </c>
      <c r="L32" s="14" t="s">
        <v>9</v>
      </c>
      <c r="M32" s="14"/>
      <c r="N32" s="14"/>
      <c r="O32" s="14"/>
      <c r="P32" s="14"/>
      <c r="Q32" s="14"/>
      <c r="R32" s="14"/>
      <c r="S32" s="14"/>
      <c r="T32" s="15"/>
      <c r="U32" s="15"/>
      <c r="V32" s="15"/>
      <c r="W32" s="15"/>
      <c r="X32" s="15"/>
      <c r="Y32" s="15"/>
      <c r="Z32" s="15"/>
      <c r="AA32" s="7" t="str">
        <f>IF(AND(LEFT(C_NUM,6)="419608",NOT(ISERROR(FIND("[ ПЛАТИНОВЫЙ СТАНДАРТ ]",D_TYPE)))),"þ","¨")</f>
        <v>¨</v>
      </c>
      <c r="AB32" s="14" t="s">
        <v>6</v>
      </c>
      <c r="AC32" s="14"/>
      <c r="AD32" s="14"/>
      <c r="AE32" s="14"/>
      <c r="AF32" s="14"/>
      <c r="AG32" s="14"/>
      <c r="AH32" s="14"/>
      <c r="AI32" s="15"/>
      <c r="AJ32" s="15"/>
      <c r="AK32" s="15"/>
      <c r="AL32" s="15"/>
      <c r="AM32" s="15"/>
      <c r="AN32" s="15"/>
      <c r="AO32" s="15"/>
      <c r="AP32" s="16"/>
    </row>
    <row r="33" spans="1:42" ht="11.25" customHeight="1" x14ac:dyDescent="0.2">
      <c r="A33" s="8" t="str">
        <f>IF(ISERROR(FIND("[ ЭКСКЛЮЗИВ ]",D_TYPE)),"¨","þ")</f>
        <v>¨</v>
      </c>
      <c r="B33" s="117" t="s">
        <v>49</v>
      </c>
      <c r="C33" s="117"/>
      <c r="D33" s="117"/>
      <c r="E33" s="117"/>
      <c r="F33" s="117"/>
      <c r="G33" s="117"/>
      <c r="H33" s="117"/>
      <c r="I33" s="117"/>
      <c r="J33" s="118"/>
      <c r="K33" s="7" t="str">
        <f>IF(AND(LEFT(C_NUM,6)="516132",NOT(ISERROR(FIND("[ ЭКСКЛЮЗИВ ]",D_TYPE)))),"þ","¨")</f>
        <v>¨</v>
      </c>
      <c r="L33" s="14" t="s">
        <v>50</v>
      </c>
      <c r="M33" s="14"/>
      <c r="N33" s="14"/>
      <c r="O33" s="14"/>
      <c r="P33" s="14"/>
      <c r="Q33" s="14"/>
      <c r="R33" s="14"/>
      <c r="S33" s="14"/>
      <c r="T33" s="15"/>
      <c r="U33" s="15"/>
      <c r="V33" s="15"/>
      <c r="W33" s="15"/>
      <c r="X33" s="15"/>
      <c r="Y33" s="15"/>
      <c r="Z33" s="15"/>
      <c r="AA33" s="7" t="str">
        <f>IF(AND(LEFT(C_NUM,6)="477710",NOT(ISERROR(FIND("[ ЭКСКЛЮЗИВ ]",D_TYPE)))),"þ","¨")</f>
        <v>¨</v>
      </c>
      <c r="AB33" s="14" t="s">
        <v>51</v>
      </c>
      <c r="AC33" s="14"/>
      <c r="AD33" s="14"/>
      <c r="AE33" s="14"/>
      <c r="AF33" s="14"/>
      <c r="AG33" s="14"/>
      <c r="AH33" s="14"/>
      <c r="AI33" s="15"/>
      <c r="AJ33" s="15"/>
      <c r="AK33" s="15"/>
      <c r="AL33" s="15"/>
      <c r="AM33" s="15"/>
      <c r="AN33" s="15"/>
      <c r="AO33" s="15"/>
      <c r="AP33" s="16"/>
    </row>
    <row r="34" spans="1:42" ht="11.25" customHeight="1" x14ac:dyDescent="0.2">
      <c r="A34" s="8"/>
      <c r="B34" s="33"/>
      <c r="C34" s="33"/>
      <c r="D34" s="33"/>
      <c r="E34" s="33"/>
      <c r="F34" s="33"/>
      <c r="G34" s="33"/>
      <c r="H34" s="33"/>
      <c r="I34" s="33"/>
      <c r="J34" s="33"/>
      <c r="K34" s="7"/>
      <c r="L34" s="14"/>
      <c r="M34" s="14"/>
      <c r="N34" s="14"/>
      <c r="O34" s="14"/>
      <c r="P34" s="14"/>
      <c r="Q34" s="14"/>
      <c r="R34" s="14"/>
      <c r="S34" s="14"/>
      <c r="T34" s="33"/>
      <c r="U34" s="33"/>
      <c r="V34" s="33"/>
      <c r="W34" s="33"/>
      <c r="X34" s="33"/>
      <c r="Y34" s="33"/>
      <c r="Z34" s="33"/>
      <c r="AA34" s="7"/>
      <c r="AB34" s="14"/>
      <c r="AC34" s="14"/>
      <c r="AD34" s="14"/>
      <c r="AE34" s="14"/>
      <c r="AF34" s="14"/>
      <c r="AG34" s="14"/>
      <c r="AH34" s="14"/>
      <c r="AI34" s="33"/>
      <c r="AJ34" s="33"/>
      <c r="AK34" s="33"/>
      <c r="AL34" s="33"/>
      <c r="AM34" s="33"/>
      <c r="AN34" s="33"/>
      <c r="AO34" s="33"/>
      <c r="AP34" s="34"/>
    </row>
    <row r="35" spans="1:42" ht="11.25" customHeight="1" x14ac:dyDescent="0.2">
      <c r="A35" s="126" t="s">
        <v>55</v>
      </c>
      <c r="B35" s="127"/>
      <c r="C35" s="127"/>
      <c r="D35" s="127"/>
      <c r="E35" s="127"/>
      <c r="F35" s="127"/>
      <c r="G35" s="127"/>
      <c r="H35" s="127"/>
      <c r="I35" s="127"/>
      <c r="J35" s="128"/>
      <c r="K35" s="103" t="s">
        <v>48</v>
      </c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5"/>
    </row>
    <row r="36" spans="1:42" ht="11.25" customHeight="1" x14ac:dyDescent="0.2">
      <c r="A36" s="106" t="s">
        <v>58</v>
      </c>
      <c r="B36" s="107"/>
      <c r="C36" s="107"/>
      <c r="D36" s="107"/>
      <c r="E36" s="107"/>
      <c r="F36" s="107"/>
      <c r="G36" s="107"/>
      <c r="H36" s="107"/>
      <c r="I36" s="107"/>
      <c r="J36" s="108"/>
      <c r="K36" s="40" t="s">
        <v>54</v>
      </c>
      <c r="L36" s="112" t="s">
        <v>4</v>
      </c>
      <c r="M36" s="113"/>
      <c r="N36" s="113"/>
      <c r="O36" s="113"/>
      <c r="P36" s="35"/>
      <c r="Q36" s="35"/>
      <c r="R36" s="35"/>
      <c r="S36" s="35"/>
      <c r="T36" s="35"/>
      <c r="U36" s="38" t="s">
        <v>53</v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6"/>
    </row>
    <row r="37" spans="1:42" ht="11.25" customHeight="1" x14ac:dyDescent="0.2">
      <c r="A37" s="109"/>
      <c r="B37" s="110"/>
      <c r="C37" s="110"/>
      <c r="D37" s="110"/>
      <c r="E37" s="110"/>
      <c r="F37" s="110"/>
      <c r="G37" s="110"/>
      <c r="H37" s="110"/>
      <c r="I37" s="110"/>
      <c r="J37" s="111"/>
      <c r="K37" s="40" t="s">
        <v>54</v>
      </c>
      <c r="L37" s="37" t="s">
        <v>7</v>
      </c>
      <c r="M37" s="39"/>
      <c r="N37" s="39"/>
      <c r="O37" s="39"/>
      <c r="P37" s="35"/>
      <c r="Q37" s="35"/>
      <c r="R37" s="35"/>
      <c r="S37" s="35"/>
      <c r="T37" s="35"/>
      <c r="U37" s="38" t="s">
        <v>53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6"/>
    </row>
    <row r="38" spans="1:42" ht="13.5" customHeight="1" x14ac:dyDescent="0.2">
      <c r="A38" s="114" t="s">
        <v>60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6"/>
    </row>
    <row r="39" spans="1:42" ht="24.75" customHeight="1" x14ac:dyDescent="0.2">
      <c r="A39" s="123" t="s">
        <v>61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5"/>
    </row>
    <row r="40" spans="1:42" ht="12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</row>
    <row r="41" spans="1:42" ht="11.2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</row>
    <row r="42" spans="1:42" ht="11.25" customHeight="1" x14ac:dyDescent="0.2">
      <c r="A42" s="43" t="str">
        <f>""&amp;Z_DATE</f>
        <v/>
      </c>
      <c r="B42" s="43"/>
      <c r="C42" s="43"/>
      <c r="D42" s="43"/>
      <c r="E42" s="43"/>
      <c r="F42" s="43"/>
      <c r="G42" s="43"/>
      <c r="H42" s="43"/>
      <c r="J42" s="43"/>
      <c r="K42" s="43"/>
      <c r="L42" s="43"/>
      <c r="M42" s="43"/>
      <c r="N42" s="43"/>
      <c r="O42" s="43"/>
      <c r="P42" s="43"/>
      <c r="Q42" s="43"/>
      <c r="S42" s="43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ht="11.25" customHeight="1" x14ac:dyDescent="0.2">
      <c r="A43" s="47" t="s">
        <v>36</v>
      </c>
      <c r="B43" s="47"/>
      <c r="C43" s="47"/>
      <c r="D43" s="47"/>
      <c r="E43" s="47"/>
      <c r="F43" s="47"/>
      <c r="G43" s="47"/>
      <c r="H43" s="47"/>
      <c r="J43" s="47" t="s">
        <v>37</v>
      </c>
      <c r="K43" s="47"/>
      <c r="L43" s="47"/>
      <c r="M43" s="47"/>
      <c r="N43" s="47"/>
      <c r="O43" s="47"/>
      <c r="P43" s="47"/>
      <c r="Q43" s="47"/>
      <c r="S43" s="47" t="s">
        <v>38</v>
      </c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5" spans="1:42" ht="11.25" customHeight="1" x14ac:dyDescent="0.2">
      <c r="A45" s="46" t="s">
        <v>39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ht="11.25" customHeight="1" x14ac:dyDescent="0.2">
      <c r="A46" s="48" t="s">
        <v>40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0"/>
    </row>
    <row r="47" spans="1:42" ht="11.25" customHeight="1" x14ac:dyDescent="0.2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20"/>
    </row>
    <row r="48" spans="1:42" ht="11.25" customHeight="1" x14ac:dyDescent="0.2">
      <c r="A48" s="58" t="str">
        <f>"" &amp; P_DOLG_1</f>
        <v/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21"/>
      <c r="W48" s="53" t="str">
        <f>""&amp;Z_DATE</f>
        <v/>
      </c>
      <c r="X48" s="53"/>
      <c r="Y48" s="53"/>
      <c r="Z48" s="53"/>
      <c r="AA48" s="53"/>
      <c r="AB48" s="21"/>
      <c r="AC48" s="54"/>
      <c r="AD48" s="54"/>
      <c r="AE48" s="54"/>
      <c r="AF48" s="54"/>
      <c r="AG48" s="54"/>
      <c r="AH48" s="17"/>
      <c r="AI48" s="53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48" s="53"/>
      <c r="AK48" s="53"/>
      <c r="AL48" s="53"/>
      <c r="AM48" s="53"/>
      <c r="AN48" s="53"/>
      <c r="AO48" s="53"/>
      <c r="AP48" s="57"/>
    </row>
    <row r="49" spans="1:42" ht="11.25" customHeight="1" x14ac:dyDescent="0.2">
      <c r="A49" s="55" t="s">
        <v>41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23"/>
      <c r="W49" s="56" t="s">
        <v>36</v>
      </c>
      <c r="X49" s="56"/>
      <c r="Y49" s="56"/>
      <c r="Z49" s="56"/>
      <c r="AA49" s="56"/>
      <c r="AB49" s="23"/>
      <c r="AC49" s="51" t="s">
        <v>42</v>
      </c>
      <c r="AD49" s="51"/>
      <c r="AE49" s="51"/>
      <c r="AF49" s="51"/>
      <c r="AG49" s="51"/>
      <c r="AH49" s="22"/>
      <c r="AI49" s="51" t="s">
        <v>38</v>
      </c>
      <c r="AJ49" s="51"/>
      <c r="AK49" s="51"/>
      <c r="AL49" s="51"/>
      <c r="AM49" s="51"/>
      <c r="AN49" s="51"/>
      <c r="AO49" s="51"/>
      <c r="AP49" s="52"/>
    </row>
  </sheetData>
  <mergeCells count="99">
    <mergeCell ref="O26:U26"/>
    <mergeCell ref="V26:Y26"/>
    <mergeCell ref="A26:J26"/>
    <mergeCell ref="P16:S17"/>
    <mergeCell ref="A25:J25"/>
    <mergeCell ref="K25:AF25"/>
    <mergeCell ref="A21:AP21"/>
    <mergeCell ref="A22:AP22"/>
    <mergeCell ref="AG25:AH25"/>
    <mergeCell ref="AI25:AP25"/>
    <mergeCell ref="A23:AP23"/>
    <mergeCell ref="A16:J17"/>
    <mergeCell ref="P15:S15"/>
    <mergeCell ref="A19:AP19"/>
    <mergeCell ref="A39:AP39"/>
    <mergeCell ref="B30:J30"/>
    <mergeCell ref="K26:N26"/>
    <mergeCell ref="A29:J29"/>
    <mergeCell ref="K29:AP29"/>
    <mergeCell ref="Z26:AF26"/>
    <mergeCell ref="AG26:AI26"/>
    <mergeCell ref="AF15:AJ15"/>
    <mergeCell ref="A15:J15"/>
    <mergeCell ref="K15:O15"/>
    <mergeCell ref="B31:J31"/>
    <mergeCell ref="B32:J32"/>
    <mergeCell ref="A35:J35"/>
    <mergeCell ref="AJ26:AP26"/>
    <mergeCell ref="K35:AP35"/>
    <mergeCell ref="A36:J37"/>
    <mergeCell ref="L36:O36"/>
    <mergeCell ref="A38:AP38"/>
    <mergeCell ref="B33:J33"/>
    <mergeCell ref="AH10:AJ10"/>
    <mergeCell ref="A20:AP20"/>
    <mergeCell ref="A11:J13"/>
    <mergeCell ref="K14:O14"/>
    <mergeCell ref="K13:O13"/>
    <mergeCell ref="P13:AP13"/>
    <mergeCell ref="AF14:AJ14"/>
    <mergeCell ref="P14:S14"/>
    <mergeCell ref="T15:X15"/>
    <mergeCell ref="AK14:AP14"/>
    <mergeCell ref="AK15:AP15"/>
    <mergeCell ref="K16:O17"/>
    <mergeCell ref="AF11:AP11"/>
    <mergeCell ref="AK12:AP12"/>
    <mergeCell ref="P12:S12"/>
    <mergeCell ref="Y14:AE14"/>
    <mergeCell ref="Q10:V10"/>
    <mergeCell ref="T12:X12"/>
    <mergeCell ref="Q11:U11"/>
    <mergeCell ref="A8:J8"/>
    <mergeCell ref="AA3:AJ3"/>
    <mergeCell ref="K8:AP8"/>
    <mergeCell ref="A10:J10"/>
    <mergeCell ref="L10:O10"/>
    <mergeCell ref="A9:J9"/>
    <mergeCell ref="K9:P9"/>
    <mergeCell ref="AL3:AP3"/>
    <mergeCell ref="A6:AP6"/>
    <mergeCell ref="A7:AP7"/>
    <mergeCell ref="Y12:AE12"/>
    <mergeCell ref="AF12:AJ12"/>
    <mergeCell ref="W10:AG10"/>
    <mergeCell ref="AA1:AP1"/>
    <mergeCell ref="W11:AE11"/>
    <mergeCell ref="A24:AP24"/>
    <mergeCell ref="X9:AP9"/>
    <mergeCell ref="Q9:W9"/>
    <mergeCell ref="K12:O12"/>
    <mergeCell ref="A14:J14"/>
    <mergeCell ref="Y15:AE15"/>
    <mergeCell ref="T14:X14"/>
    <mergeCell ref="T16:X17"/>
    <mergeCell ref="Y16:AE17"/>
    <mergeCell ref="AF16:AJ17"/>
    <mergeCell ref="AK16:AP17"/>
    <mergeCell ref="AA2:AP2"/>
    <mergeCell ref="A5:AP5"/>
    <mergeCell ref="K11:O11"/>
    <mergeCell ref="AI49:AP49"/>
    <mergeCell ref="W48:AA48"/>
    <mergeCell ref="AC48:AG48"/>
    <mergeCell ref="A49:U49"/>
    <mergeCell ref="W49:AA49"/>
    <mergeCell ref="AC49:AG49"/>
    <mergeCell ref="AI48:AP48"/>
    <mergeCell ref="A48:U48"/>
    <mergeCell ref="A45:AP45"/>
    <mergeCell ref="A43:H43"/>
    <mergeCell ref="J43:Q43"/>
    <mergeCell ref="S43:AE43"/>
    <mergeCell ref="A46:AP46"/>
    <mergeCell ref="A42:H42"/>
    <mergeCell ref="J42:Q42"/>
    <mergeCell ref="S42:AE42"/>
    <mergeCell ref="A40:AP40"/>
    <mergeCell ref="AG43:AP4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67</vt:i4>
      </vt:variant>
    </vt:vector>
  </HeadingPairs>
  <TitlesOfParts>
    <vt:vector size="68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A_MKDATE</vt:lpstr>
      <vt:lpstr>A_MKNUM</vt:lpstr>
      <vt:lpstr>A_NUM</vt:lpstr>
      <vt:lpstr>A_OTHDATE</vt:lpstr>
      <vt:lpstr>A_OTHNUM</vt:lpstr>
      <vt:lpstr>A_PHONE</vt:lpstr>
      <vt:lpstr>A_PHONE_M</vt:lpstr>
      <vt:lpstr>A_POSTADDR</vt:lpstr>
      <vt:lpstr>A_REGADDR</vt:lpstr>
      <vt:lpstr>A_RESIDENT</vt:lpstr>
      <vt:lpstr>A_RESIDENT_C_NAME</vt:lpstr>
      <vt:lpstr>A_SEX</vt:lpstr>
      <vt:lpstr>A_VIDATE</vt:lpstr>
      <vt:lpstr>A_VINUM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C_MKDATE</vt:lpstr>
      <vt:lpstr>C_MKNUM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IB_PHONE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Тер-Тумасова Евгения Сергеевна</dc:creator>
  <cp:lastModifiedBy>Колышкина Елена Александровна</cp:lastModifiedBy>
  <cp:lastPrinted>2019-01-30T14:31:51Z</cp:lastPrinted>
  <dcterms:created xsi:type="dcterms:W3CDTF">1996-10-08T23:32:33Z</dcterms:created>
  <dcterms:modified xsi:type="dcterms:W3CDTF">2019-02-04T15:04:32Z</dcterms:modified>
</cp:coreProperties>
</file>