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H73" i="3" l="1"/>
  <c r="Z73" i="3"/>
  <c r="W104" i="3" l="1"/>
  <c r="AI104" i="3"/>
  <c r="A104" i="3"/>
  <c r="A99" i="3"/>
  <c r="K14" i="3"/>
  <c r="AA14" i="3"/>
  <c r="A14" i="3"/>
  <c r="AG16" i="3"/>
  <c r="AA13" i="3"/>
  <c r="K13" i="3"/>
  <c r="A13" i="3"/>
  <c r="AA12" i="3"/>
  <c r="K12" i="3"/>
  <c r="A12" i="3"/>
  <c r="AA11" i="3"/>
  <c r="K11" i="3"/>
  <c r="A11" i="3"/>
  <c r="S99" i="3"/>
  <c r="S16" i="3"/>
  <c r="K16" i="3"/>
  <c r="AL3" i="3"/>
  <c r="AA3" i="3"/>
  <c r="Z37" i="3"/>
  <c r="O37" i="3"/>
  <c r="AI36" i="3"/>
  <c r="K36" i="3"/>
  <c r="A31" i="3"/>
  <c r="A34" i="3"/>
  <c r="AN22" i="3"/>
  <c r="AK22" i="3"/>
  <c r="Y24" i="3"/>
  <c r="P24" i="3"/>
  <c r="AK24" i="3"/>
  <c r="V23" i="3"/>
  <c r="P25" i="3"/>
  <c r="AF23" i="3"/>
  <c r="P23" i="3"/>
  <c r="P22" i="3"/>
  <c r="K22" i="3"/>
  <c r="X21" i="3"/>
  <c r="K21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20" i="3"/>
  <c r="K18" i="3"/>
</calcChain>
</file>

<file path=xl/sharedStrings.xml><?xml version="1.0" encoding="utf-8"?>
<sst xmlns="http://schemas.openxmlformats.org/spreadsheetml/2006/main" count="127" uniqueCount="117">
  <si>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</si>
  <si>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</si>
  <si>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</si>
  <si>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</si>
  <si>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</si>
  <si>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</si>
  <si>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</si>
  <si>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</si>
  <si>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</si>
  <si>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</si>
  <si>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</si>
  <si>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</si>
  <si>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</si>
  <si>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</si>
  <si>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</si>
  <si>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</si>
  <si>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</si>
  <si>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</si>
  <si>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</si>
  <si>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</si>
  <si>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</si>
  <si>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</si>
  <si>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</si>
  <si>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</si>
  <si>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</si>
  <si>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</si>
  <si>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</si>
  <si>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</si>
  <si>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</si>
  <si>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</si>
  <si>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</si>
  <si>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</si>
  <si>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</si>
  <si>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</si>
  <si>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</si>
  <si>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</si>
  <si>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</si>
  <si>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</si>
  <si>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</si>
  <si>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</si>
  <si>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</si>
  <si>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</si>
  <si>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</si>
  <si>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</si>
  <si>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</si>
  <si>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</si>
  <si>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</si>
  <si>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</si>
  <si>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</si>
  <si>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</si>
  <si>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</si>
  <si>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</si>
  <si>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</si>
  <si>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</si>
  <si>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</si>
  <si>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</si>
  <si>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</si>
  <si>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</si>
  <si>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</si>
  <si>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</si>
  <si>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</si>
  <si>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</si>
  <si>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</si>
  <si>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</si>
  <si>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ОТКРЫТИЕ СЧЕТА И ПРЕДОСТАВЛЕНИЕ МЕЖДУНАРОДНОЙ РАСЧЕТНОЙ БАНКОВСКОЙ КАРТЫ</t>
  </si>
  <si>
    <t>"Базовый"</t>
  </si>
  <si>
    <t>"Премиум"</t>
  </si>
  <si>
    <t>"Платиновый стандарт"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</si>
  <si>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</si>
  <si>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</si>
  <si>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</si>
  <si>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Пакет банковских услуг</t>
  </si>
  <si>
    <t>В РАМКАХ ПАКЕТА БАНКОВСКИХ УСЛУГ</t>
  </si>
  <si>
    <t>Тип расчетной банковской карты</t>
  </si>
  <si>
    <t xml:space="preserve">    Прошу открыть мне счет и предоставить международную расчетную банковскую карту в рамках пакета услуг:</t>
  </si>
  <si>
    <t>"Эксклюзив"</t>
  </si>
  <si>
    <t>MasterCard Black</t>
  </si>
  <si>
    <t>VISA Infinite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</si>
  <si>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</si>
  <si>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</si>
  <si>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</si>
  <si>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</si>
  <si>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</si>
  <si>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</si>
  <si>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</si>
  <si>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</si>
  <si>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</si>
  <si>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</si>
  <si>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</si>
  <si>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</si>
  <si>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</si>
  <si>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</si>
  <si>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</si>
  <si>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</si>
  <si>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</si>
  <si>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</si>
  <si>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</si>
  <si>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</si>
  <si>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</si>
  <si>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</si>
  <si>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</si>
  <si>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</si>
  <si>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</si>
  <si>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</si>
  <si>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</si>
  <si>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</si>
  <si>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</si>
  <si>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</si>
  <si>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</si>
  <si>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</si>
  <si>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</si>
  <si>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</si>
  <si>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</si>
  <si>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</si>
  <si>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</si>
  <si>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</si>
  <si>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>Приложение № 2 к Приказу т 13.03.2018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</si>
</sst>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9" xfId="0" applyFont="1" applyBorder="1" applyAlignment="1"/>
    <xf numFmtId="0" fontId="0" fillId="0" borderId="9" xfId="0" applyBorder="1" applyAlignment="1"/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27551</xdr:colOff>
      <xdr:row>4</xdr:row>
      <xdr:rowOff>9525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9293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tabSelected="1" zoomScale="130" zoomScaleNormal="130" workbookViewId="0">
      <selection activeCell="K18" sqref="K18:AP18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16384" width="2.140625" style="1"/>
  </cols>
  <sheetData>
    <row r="1" spans="1:42" ht="11.25" customHeight="1" x14ac:dyDescent="0.2">
      <c r="AA1" s="61" t="s">
        <v>116</v>
      </c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ht="11.25" customHeight="1" x14ac:dyDescent="0.2">
      <c r="Y2" s="2"/>
      <c r="Z2" s="2"/>
      <c r="AA2" s="85" t="s">
        <v>1</v>
      </c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7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90" t="str">
        <f>"" &amp; D_NUM</f>
        <v/>
      </c>
      <c r="AB3" s="91"/>
      <c r="AC3" s="91"/>
      <c r="AD3" s="91"/>
      <c r="AE3" s="91"/>
      <c r="AF3" s="91"/>
      <c r="AG3" s="91"/>
      <c r="AH3" s="91"/>
      <c r="AI3" s="91"/>
      <c r="AJ3" s="91"/>
      <c r="AK3" s="3" t="s">
        <v>0</v>
      </c>
      <c r="AL3" s="91" t="str">
        <f>"" &amp; RIGHT(A_NUM,7)</f>
        <v/>
      </c>
      <c r="AM3" s="91"/>
      <c r="AN3" s="91"/>
      <c r="AO3" s="91"/>
      <c r="AP3" s="92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42" ht="11.25" customHeight="1" x14ac:dyDescent="0.2">
      <c r="A6" s="88" t="s">
        <v>64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</row>
    <row r="7" spans="1:42" ht="11.25" customHeight="1" x14ac:dyDescent="0.25">
      <c r="A7" s="89" t="s">
        <v>72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</row>
    <row r="8" spans="1:42" ht="11.25" customHeight="1" x14ac:dyDescent="0.2">
      <c r="A8" s="93" t="s">
        <v>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</row>
    <row r="9" spans="1:42" ht="11.25" customHeight="1" x14ac:dyDescent="0.2">
      <c r="A9" s="94" t="s">
        <v>74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</row>
    <row r="10" spans="1:42" ht="11.25" customHeight="1" x14ac:dyDescent="0.2">
      <c r="A10" s="41" t="s">
        <v>71</v>
      </c>
      <c r="B10" s="42"/>
      <c r="C10" s="42"/>
      <c r="D10" s="42"/>
      <c r="E10" s="42"/>
      <c r="F10" s="42"/>
      <c r="G10" s="42"/>
      <c r="H10" s="42"/>
      <c r="I10" s="42"/>
      <c r="J10" s="43"/>
      <c r="K10" s="41" t="s">
        <v>73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3"/>
    </row>
    <row r="11" spans="1:42" ht="11.25" customHeight="1" x14ac:dyDescent="0.2">
      <c r="A11" s="8" t="str">
        <f>IF(ISERROR(FIND("[ БАЗОВЫЙ ]",D_TYPE)),"¨","þ")</f>
        <v>¨</v>
      </c>
      <c r="B11" s="74" t="s">
        <v>65</v>
      </c>
      <c r="C11" s="74"/>
      <c r="D11" s="74"/>
      <c r="E11" s="74"/>
      <c r="F11" s="74"/>
      <c r="G11" s="74"/>
      <c r="H11" s="74"/>
      <c r="I11" s="74"/>
      <c r="J11" s="75"/>
      <c r="K11" s="7" t="str">
        <f>IF(AND(LEFT(C_NUM,6)="518275",NOT(ISERROR(FIND("[ БАЗОВЫЙ ]",D_TYPE)))),"þ","¨")</f>
        <v>¨</v>
      </c>
      <c r="L11" s="15" t="s">
        <v>7</v>
      </c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7" t="str">
        <f>IF(AND(LEFT(C_NUM,6)="429773",NOT(ISERROR(FIND("[ БАЗОВЫЙ ]",D_TYPE)))),"þ","¨")</f>
        <v>¨</v>
      </c>
      <c r="AB11" s="15" t="s">
        <v>4</v>
      </c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7"/>
    </row>
    <row r="12" spans="1:42" ht="11.25" customHeight="1" x14ac:dyDescent="0.2">
      <c r="A12" s="8" t="str">
        <f>IF(ISERROR(FIND("[ ПРЕМИУМ ]",D_TYPE)),"¨","þ")</f>
        <v>¨</v>
      </c>
      <c r="B12" s="74" t="s">
        <v>66</v>
      </c>
      <c r="C12" s="74"/>
      <c r="D12" s="74"/>
      <c r="E12" s="74"/>
      <c r="F12" s="74"/>
      <c r="G12" s="74"/>
      <c r="H12" s="74"/>
      <c r="I12" s="74"/>
      <c r="J12" s="75"/>
      <c r="K12" s="7" t="str">
        <f>IF(AND(LEFT(C_NUM,6)="518372",NOT(ISERROR(FIND("[ ПРЕМИУМ ]",D_TYPE)))),"þ","¨")</f>
        <v>¨</v>
      </c>
      <c r="L12" s="15" t="s">
        <v>8</v>
      </c>
      <c r="M12" s="15"/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7" t="str">
        <f>IF(AND(LEFT(C_NUM,6)="429774",NOT(ISERROR(FIND("[ ПРЕМИУМ ]",D_TYPE)))),"þ","¨")</f>
        <v>¨</v>
      </c>
      <c r="AB12" s="15" t="s">
        <v>5</v>
      </c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7"/>
    </row>
    <row r="13" spans="1:42" ht="11.25" customHeight="1" x14ac:dyDescent="0.2">
      <c r="A13" s="8" t="str">
        <f>IF(ISERROR(FIND("[ ПЛАТИНОВЫЙ СТАНДАРТ ]",D_TYPE)),"¨","þ")</f>
        <v>¨</v>
      </c>
      <c r="B13" s="74" t="s">
        <v>67</v>
      </c>
      <c r="C13" s="74"/>
      <c r="D13" s="74"/>
      <c r="E13" s="74"/>
      <c r="F13" s="74"/>
      <c r="G13" s="74"/>
      <c r="H13" s="74"/>
      <c r="I13" s="74"/>
      <c r="J13" s="75"/>
      <c r="K13" s="7" t="str">
        <f>IF(AND(LEFT(C_NUM,6)="516445",NOT(ISERROR(FIND("[ ПЛАТИНОВЫЙ СТАНДАРТ ]",D_TYPE)))),"þ","¨")</f>
        <v>¨</v>
      </c>
      <c r="L13" s="15" t="s">
        <v>10</v>
      </c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7" t="str">
        <f>IF(AND(LEFT(C_NUM,6)="419608",NOT(ISERROR(FIND("[ ПЛАТИНОВЫЙ СТАНДАРТ ]",D_TYPE)))),"þ","¨")</f>
        <v>¨</v>
      </c>
      <c r="AB13" s="15" t="s">
        <v>6</v>
      </c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7"/>
    </row>
    <row r="14" spans="1:42" ht="11.25" customHeight="1" x14ac:dyDescent="0.2">
      <c r="A14" s="8" t="str">
        <f>IF(ISERROR(FIND("[ ЭКСКЛЮЗИВ ]",D_TYPE)),"¨","þ")</f>
        <v>¨</v>
      </c>
      <c r="B14" s="74" t="s">
        <v>75</v>
      </c>
      <c r="C14" s="74"/>
      <c r="D14" s="74"/>
      <c r="E14" s="74"/>
      <c r="F14" s="74"/>
      <c r="G14" s="74"/>
      <c r="H14" s="74"/>
      <c r="I14" s="74"/>
      <c r="J14" s="75"/>
      <c r="K14" s="7" t="str">
        <f>IF(AND(LEFT(C_NUM,6)="516132",NOT(ISERROR(FIND("[ ЭКСКЛЮЗИВ ]",D_TYPE)))),"þ","¨")</f>
        <v>¨</v>
      </c>
      <c r="L14" s="15" t="s">
        <v>76</v>
      </c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7" t="str">
        <f>IF(AND(LEFT(C_NUM,6)="477710",NOT(ISERROR(FIND("[ ЭКСКЛЮЗИВ ]",D_TYPE)))),"þ","¨")</f>
        <v>¨</v>
      </c>
      <c r="AB14" s="15" t="s">
        <v>77</v>
      </c>
      <c r="AC14" s="15"/>
      <c r="AD14" s="15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7"/>
    </row>
    <row r="16" spans="1:42" ht="11.25" customHeight="1" x14ac:dyDescent="0.2">
      <c r="A16" s="45" t="s">
        <v>12</v>
      </c>
      <c r="B16" s="46"/>
      <c r="C16" s="46"/>
      <c r="D16" s="46"/>
      <c r="E16" s="46"/>
      <c r="F16" s="46"/>
      <c r="G16" s="46"/>
      <c r="H16" s="46"/>
      <c r="I16" s="46"/>
      <c r="J16" s="46"/>
      <c r="K16" s="18" t="str">
        <f>IF(C_PRIORITY="0","þ","¨")</f>
        <v>¨</v>
      </c>
      <c r="L16" s="19" t="s">
        <v>13</v>
      </c>
      <c r="M16" s="19"/>
      <c r="N16" s="19"/>
      <c r="O16" s="19"/>
      <c r="P16" s="20"/>
      <c r="Q16" s="21"/>
      <c r="R16" s="19"/>
      <c r="S16" s="21" t="str">
        <f>IF(AND(C_PRIORITY&lt;&gt;"0",NOT(ISBLANK(C_PRIORITY))),"þ","¨")</f>
        <v>¨</v>
      </c>
      <c r="T16" s="19" t="s">
        <v>68</v>
      </c>
      <c r="U16" s="20"/>
      <c r="V16" s="21"/>
      <c r="W16" s="19"/>
      <c r="X16" s="19"/>
      <c r="Y16" s="19"/>
      <c r="Z16" s="22"/>
      <c r="AA16" s="46" t="s">
        <v>11</v>
      </c>
      <c r="AB16" s="46"/>
      <c r="AC16" s="46"/>
      <c r="AD16" s="46"/>
      <c r="AE16" s="46"/>
      <c r="AF16" s="46"/>
      <c r="AG16" s="95" t="str">
        <f>"" &amp; C_SECRET</f>
        <v/>
      </c>
      <c r="AH16" s="96"/>
      <c r="AI16" s="96"/>
      <c r="AJ16" s="96"/>
      <c r="AK16" s="96"/>
      <c r="AL16" s="96"/>
      <c r="AM16" s="96"/>
      <c r="AN16" s="96"/>
      <c r="AO16" s="96"/>
      <c r="AP16" s="97"/>
    </row>
    <row r="18" spans="1:42" ht="11.25" customHeight="1" x14ac:dyDescent="0.2">
      <c r="A18" s="45" t="s">
        <v>14</v>
      </c>
      <c r="B18" s="46"/>
      <c r="C18" s="46"/>
      <c r="D18" s="46"/>
      <c r="E18" s="46"/>
      <c r="F18" s="46"/>
      <c r="G18" s="46"/>
      <c r="H18" s="46"/>
      <c r="I18" s="46"/>
      <c r="J18" s="47"/>
      <c r="K18" s="48" t="str">
        <f>"" &amp; A_FIO</f>
        <v/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9"/>
    </row>
    <row r="19" spans="1:42" ht="11.25" customHeight="1" x14ac:dyDescent="0.2">
      <c r="A19" s="76" t="s">
        <v>81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</row>
    <row r="20" spans="1:42" ht="11.25" customHeight="1" x14ac:dyDescent="0.2">
      <c r="A20" s="39" t="str">
        <f>MID(C_FIOLATIN,1,1)</f>
        <v/>
      </c>
      <c r="B20" s="40"/>
      <c r="C20" s="39" t="str">
        <f>MID(C_FIOLATIN,2,1)</f>
        <v/>
      </c>
      <c r="D20" s="40"/>
      <c r="E20" s="39" t="str">
        <f>MID(C_FIOLATIN,3,1)</f>
        <v/>
      </c>
      <c r="F20" s="40"/>
      <c r="G20" s="39" t="str">
        <f>MID(C_FIOLATIN,4,1)</f>
        <v/>
      </c>
      <c r="H20" s="40"/>
      <c r="I20" s="39" t="str">
        <f>MID(C_FIOLATIN,5,1)</f>
        <v/>
      </c>
      <c r="J20" s="40"/>
      <c r="K20" s="39" t="str">
        <f>MID(C_FIOLATIN,6,1)</f>
        <v/>
      </c>
      <c r="L20" s="40"/>
      <c r="M20" s="39" t="str">
        <f>MID(C_FIOLATIN,7,1)</f>
        <v/>
      </c>
      <c r="N20" s="40"/>
      <c r="O20" s="39" t="str">
        <f>MID(C_FIOLATIN,8,1)</f>
        <v/>
      </c>
      <c r="P20" s="40"/>
      <c r="Q20" s="39" t="str">
        <f>MID(C_FIOLATIN,9,1)</f>
        <v/>
      </c>
      <c r="R20" s="40"/>
      <c r="S20" s="39" t="str">
        <f>MID(C_FIOLATIN,10,1)</f>
        <v/>
      </c>
      <c r="T20" s="40"/>
      <c r="U20" s="39" t="str">
        <f>MID(C_FIOLATIN,11,1)</f>
        <v/>
      </c>
      <c r="V20" s="40"/>
      <c r="W20" s="39" t="str">
        <f>MID(C_FIOLATIN,12,1)</f>
        <v/>
      </c>
      <c r="X20" s="40"/>
      <c r="Y20" s="39" t="str">
        <f>MID(C_FIOLATIN,13,1)</f>
        <v/>
      </c>
      <c r="Z20" s="40"/>
      <c r="AA20" s="39" t="str">
        <f>MID(C_FIOLATIN,14,1)</f>
        <v/>
      </c>
      <c r="AB20" s="40"/>
      <c r="AC20" s="39" t="str">
        <f>MID(C_FIOLATIN,15,1)</f>
        <v/>
      </c>
      <c r="AD20" s="40"/>
      <c r="AE20" s="39" t="str">
        <f>MID(C_FIOLATIN,16,1)</f>
        <v/>
      </c>
      <c r="AF20" s="40"/>
      <c r="AG20" s="39" t="str">
        <f>MID(C_FIOLATIN,17,1)</f>
        <v/>
      </c>
      <c r="AH20" s="40"/>
      <c r="AI20" s="39" t="str">
        <f>MID(C_FIOLATIN,18,1)</f>
        <v/>
      </c>
      <c r="AJ20" s="40"/>
      <c r="AK20" s="39" t="str">
        <f>MID(C_FIOLATIN,19,1)</f>
        <v/>
      </c>
      <c r="AL20" s="40"/>
      <c r="AM20" s="41" t="str">
        <f>MID(C_FIOLATIN,20,1)</f>
        <v/>
      </c>
      <c r="AN20" s="42"/>
      <c r="AO20" s="42"/>
      <c r="AP20" s="43"/>
    </row>
    <row r="21" spans="1:42" ht="11.25" customHeight="1" x14ac:dyDescent="0.2">
      <c r="A21" s="45" t="s">
        <v>15</v>
      </c>
      <c r="B21" s="46"/>
      <c r="C21" s="46"/>
      <c r="D21" s="46"/>
      <c r="E21" s="46"/>
      <c r="F21" s="46"/>
      <c r="G21" s="46"/>
      <c r="H21" s="46"/>
      <c r="I21" s="46"/>
      <c r="J21" s="47"/>
      <c r="K21" s="48" t="str">
        <f>"" &amp; C_BIRTHDAY</f>
        <v/>
      </c>
      <c r="L21" s="44"/>
      <c r="M21" s="44"/>
      <c r="N21" s="44"/>
      <c r="O21" s="44"/>
      <c r="P21" s="49"/>
      <c r="Q21" s="45" t="s">
        <v>16</v>
      </c>
      <c r="R21" s="46"/>
      <c r="S21" s="46"/>
      <c r="T21" s="46"/>
      <c r="U21" s="46"/>
      <c r="V21" s="46"/>
      <c r="W21" s="47"/>
      <c r="X21" s="48" t="str">
        <f>"" &amp; C_BIRTHPLACE</f>
        <v/>
      </c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9"/>
    </row>
    <row r="22" spans="1:42" ht="11.25" customHeight="1" x14ac:dyDescent="0.2">
      <c r="A22" s="45" t="s">
        <v>17</v>
      </c>
      <c r="B22" s="46"/>
      <c r="C22" s="46"/>
      <c r="D22" s="46"/>
      <c r="E22" s="46"/>
      <c r="F22" s="46"/>
      <c r="G22" s="46"/>
      <c r="H22" s="46"/>
      <c r="I22" s="46"/>
      <c r="J22" s="47"/>
      <c r="K22" s="8" t="str">
        <f>IF(C_RESIDENT="1","þ","¨")</f>
        <v>¨</v>
      </c>
      <c r="L22" s="44" t="s">
        <v>18</v>
      </c>
      <c r="M22" s="44"/>
      <c r="N22" s="44"/>
      <c r="O22" s="44"/>
      <c r="P22" s="7" t="str">
        <f>IF(C_RESIDENT="0","þ","¨")</f>
        <v>¨</v>
      </c>
      <c r="Q22" s="44" t="s">
        <v>19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55"/>
      <c r="AG22" s="56"/>
      <c r="AH22" s="57" t="s">
        <v>20</v>
      </c>
      <c r="AI22" s="58"/>
      <c r="AJ22" s="59"/>
      <c r="AK22" s="6" t="str">
        <f>IF(C_SEX="М","þ","¨")</f>
        <v>¨</v>
      </c>
      <c r="AL22" s="9" t="s">
        <v>21</v>
      </c>
      <c r="AM22" s="9"/>
      <c r="AN22" s="6" t="str">
        <f>IF(C_SEX="Ж","þ","¨")</f>
        <v>¨</v>
      </c>
      <c r="AO22" s="9" t="s">
        <v>22</v>
      </c>
      <c r="AP22" s="10"/>
    </row>
    <row r="23" spans="1:42" ht="11.25" customHeight="1" x14ac:dyDescent="0.2">
      <c r="A23" s="54" t="s">
        <v>23</v>
      </c>
      <c r="B23" s="54"/>
      <c r="C23" s="54"/>
      <c r="D23" s="54"/>
      <c r="E23" s="54"/>
      <c r="F23" s="54"/>
      <c r="G23" s="54"/>
      <c r="H23" s="54"/>
      <c r="I23" s="54"/>
      <c r="J23" s="54"/>
      <c r="K23" s="60" t="s">
        <v>24</v>
      </c>
      <c r="L23" s="60"/>
      <c r="M23" s="60"/>
      <c r="N23" s="60"/>
      <c r="O23" s="60"/>
      <c r="P23" s="8" t="str">
        <f>IF(C_DOCTYPE="Паспорт РФ","þ","¨")</f>
        <v>¨</v>
      </c>
      <c r="Q23" s="44" t="s">
        <v>25</v>
      </c>
      <c r="R23" s="44"/>
      <c r="S23" s="44"/>
      <c r="T23" s="44"/>
      <c r="U23" s="44"/>
      <c r="V23" s="7" t="str">
        <f>IF(AND(C_DOCTYPE&lt;&gt;"Паспорт РФ",NOT(ISBLANK(C_DOCTYPE))),"þ","¨")</f>
        <v>¨</v>
      </c>
      <c r="W23" s="44" t="s">
        <v>26</v>
      </c>
      <c r="X23" s="44"/>
      <c r="Y23" s="44"/>
      <c r="Z23" s="44"/>
      <c r="AA23" s="44"/>
      <c r="AB23" s="44"/>
      <c r="AC23" s="44"/>
      <c r="AD23" s="44"/>
      <c r="AE23" s="44"/>
      <c r="AF23" s="44" t="str">
        <f>IF(C_DOCTYPE&lt;&gt;"Паспорт РФ","" &amp; C_DOCTYPE,"")</f>
        <v/>
      </c>
      <c r="AG23" s="44"/>
      <c r="AH23" s="44"/>
      <c r="AI23" s="44"/>
      <c r="AJ23" s="44"/>
      <c r="AK23" s="44"/>
      <c r="AL23" s="44"/>
      <c r="AM23" s="44"/>
      <c r="AN23" s="44"/>
      <c r="AO23" s="44"/>
      <c r="AP23" s="49"/>
    </row>
    <row r="24" spans="1:42" ht="11.25" customHeight="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60" t="s">
        <v>27</v>
      </c>
      <c r="L24" s="60"/>
      <c r="M24" s="60"/>
      <c r="N24" s="60"/>
      <c r="O24" s="60"/>
      <c r="P24" s="48" t="str">
        <f>IF(ISERR(FIND(" ",C_DOCNUM,1)),"",MID(C_DOCNUM,1,FIND(" ",C_DOCNUM,1)-1))</f>
        <v/>
      </c>
      <c r="Q24" s="44"/>
      <c r="R24" s="44"/>
      <c r="S24" s="49"/>
      <c r="T24" s="51" t="s">
        <v>28</v>
      </c>
      <c r="U24" s="52"/>
      <c r="V24" s="52"/>
      <c r="W24" s="52"/>
      <c r="X24" s="53"/>
      <c r="Y24" s="48" t="str">
        <f>IF(ISERR(FIND(" ",C_DOCNUM,1)),"" &amp; C_DOCNUM,MID(C_DOCNUM,FIND(" ",C_DOCNUM,1)+1,20))</f>
        <v/>
      </c>
      <c r="Z24" s="44"/>
      <c r="AA24" s="44"/>
      <c r="AB24" s="44"/>
      <c r="AC24" s="44"/>
      <c r="AD24" s="44"/>
      <c r="AE24" s="49"/>
      <c r="AF24" s="103" t="s">
        <v>29</v>
      </c>
      <c r="AG24" s="103"/>
      <c r="AH24" s="103"/>
      <c r="AI24" s="103"/>
      <c r="AJ24" s="103"/>
      <c r="AK24" s="99" t="str">
        <f>"" &amp; C_DOCDATE</f>
        <v/>
      </c>
      <c r="AL24" s="100"/>
      <c r="AM24" s="100"/>
      <c r="AN24" s="100"/>
      <c r="AO24" s="100"/>
      <c r="AP24" s="101"/>
    </row>
    <row r="25" spans="1:42" ht="11.2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60" t="s">
        <v>30</v>
      </c>
      <c r="L25" s="60"/>
      <c r="M25" s="60"/>
      <c r="N25" s="60"/>
      <c r="O25" s="60"/>
      <c r="P25" s="81" t="str">
        <f>"" &amp; C_DOCPLACE &amp; " " &amp; C_DOCPLACE_P</f>
        <v xml:space="preserve"> 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</row>
    <row r="26" spans="1:42" ht="11.25" customHeight="1" x14ac:dyDescent="0.2">
      <c r="A26" s="45" t="s">
        <v>62</v>
      </c>
      <c r="B26" s="46"/>
      <c r="C26" s="46"/>
      <c r="D26" s="46"/>
      <c r="E26" s="46"/>
      <c r="F26" s="46"/>
      <c r="G26" s="46"/>
      <c r="H26" s="46"/>
      <c r="I26" s="46"/>
      <c r="J26" s="47"/>
      <c r="K26" s="60" t="s">
        <v>27</v>
      </c>
      <c r="L26" s="60"/>
      <c r="M26" s="60"/>
      <c r="N26" s="60"/>
      <c r="O26" s="60"/>
      <c r="P26" s="50"/>
      <c r="Q26" s="50"/>
      <c r="R26" s="50"/>
      <c r="S26" s="50"/>
      <c r="T26" s="51" t="s">
        <v>28</v>
      </c>
      <c r="U26" s="52"/>
      <c r="V26" s="52"/>
      <c r="W26" s="52"/>
      <c r="X26" s="53"/>
      <c r="Y26" s="50"/>
      <c r="Z26" s="50"/>
      <c r="AA26" s="50"/>
      <c r="AB26" s="50"/>
      <c r="AC26" s="50"/>
      <c r="AD26" s="50"/>
      <c r="AE26" s="50"/>
      <c r="AF26" s="60" t="s">
        <v>31</v>
      </c>
      <c r="AG26" s="60"/>
      <c r="AH26" s="60"/>
      <c r="AI26" s="60"/>
      <c r="AJ26" s="60"/>
      <c r="AK26" s="48"/>
      <c r="AL26" s="44"/>
      <c r="AM26" s="44"/>
      <c r="AN26" s="44"/>
      <c r="AO26" s="44"/>
      <c r="AP26" s="49"/>
    </row>
    <row r="27" spans="1:42" ht="11.25" customHeight="1" x14ac:dyDescent="0.2">
      <c r="A27" s="45" t="s">
        <v>63</v>
      </c>
      <c r="B27" s="46"/>
      <c r="C27" s="46"/>
      <c r="D27" s="46"/>
      <c r="E27" s="46"/>
      <c r="F27" s="46"/>
      <c r="G27" s="46"/>
      <c r="H27" s="46"/>
      <c r="I27" s="46"/>
      <c r="J27" s="47"/>
      <c r="K27" s="60" t="s">
        <v>27</v>
      </c>
      <c r="L27" s="60"/>
      <c r="M27" s="60"/>
      <c r="N27" s="60"/>
      <c r="O27" s="60"/>
      <c r="P27" s="50"/>
      <c r="Q27" s="50"/>
      <c r="R27" s="50"/>
      <c r="S27" s="50"/>
      <c r="T27" s="51" t="s">
        <v>28</v>
      </c>
      <c r="U27" s="52"/>
      <c r="V27" s="52"/>
      <c r="W27" s="52"/>
      <c r="X27" s="53"/>
      <c r="Y27" s="50"/>
      <c r="Z27" s="50"/>
      <c r="AA27" s="50"/>
      <c r="AB27" s="50"/>
      <c r="AC27" s="50"/>
      <c r="AD27" s="50"/>
      <c r="AE27" s="50"/>
      <c r="AF27" s="60" t="s">
        <v>31</v>
      </c>
      <c r="AG27" s="60"/>
      <c r="AH27" s="60"/>
      <c r="AI27" s="60"/>
      <c r="AJ27" s="60"/>
      <c r="AK27" s="48"/>
      <c r="AL27" s="44"/>
      <c r="AM27" s="44"/>
      <c r="AN27" s="44"/>
      <c r="AO27" s="44"/>
      <c r="AP27" s="49"/>
    </row>
    <row r="28" spans="1:42" ht="11.25" customHeight="1" x14ac:dyDescent="0.2">
      <c r="A28" s="112" t="s">
        <v>79</v>
      </c>
      <c r="B28" s="113"/>
      <c r="C28" s="113"/>
      <c r="D28" s="113"/>
      <c r="E28" s="113"/>
      <c r="F28" s="113"/>
      <c r="G28" s="113"/>
      <c r="H28" s="113"/>
      <c r="I28" s="113"/>
      <c r="J28" s="114"/>
      <c r="K28" s="118" t="s">
        <v>27</v>
      </c>
      <c r="L28" s="119"/>
      <c r="M28" s="119"/>
      <c r="N28" s="119"/>
      <c r="O28" s="120"/>
      <c r="P28" s="124"/>
      <c r="Q28" s="125"/>
      <c r="R28" s="125"/>
      <c r="S28" s="126"/>
      <c r="T28" s="118" t="s">
        <v>28</v>
      </c>
      <c r="U28" s="119"/>
      <c r="V28" s="119"/>
      <c r="W28" s="119"/>
      <c r="X28" s="120"/>
      <c r="Y28" s="124"/>
      <c r="Z28" s="125"/>
      <c r="AA28" s="125"/>
      <c r="AB28" s="125"/>
      <c r="AC28" s="125"/>
      <c r="AD28" s="125"/>
      <c r="AE28" s="125"/>
      <c r="AF28" s="118" t="s">
        <v>31</v>
      </c>
      <c r="AG28" s="119"/>
      <c r="AH28" s="119"/>
      <c r="AI28" s="119"/>
      <c r="AJ28" s="120"/>
      <c r="AK28" s="130"/>
      <c r="AL28" s="131"/>
      <c r="AM28" s="131"/>
      <c r="AN28" s="131"/>
      <c r="AO28" s="131"/>
      <c r="AP28" s="132"/>
    </row>
    <row r="29" spans="1:42" ht="16.5" customHeight="1" x14ac:dyDescent="0.2">
      <c r="A29" s="115"/>
      <c r="B29" s="116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3"/>
      <c r="P29" s="127"/>
      <c r="Q29" s="128"/>
      <c r="R29" s="128"/>
      <c r="S29" s="129"/>
      <c r="T29" s="121"/>
      <c r="U29" s="122"/>
      <c r="V29" s="122"/>
      <c r="W29" s="122"/>
      <c r="X29" s="123"/>
      <c r="Y29" s="127"/>
      <c r="Z29" s="128"/>
      <c r="AA29" s="128"/>
      <c r="AB29" s="128"/>
      <c r="AC29" s="128"/>
      <c r="AD29" s="128"/>
      <c r="AE29" s="128"/>
      <c r="AF29" s="121"/>
      <c r="AG29" s="122"/>
      <c r="AH29" s="122"/>
      <c r="AI29" s="122"/>
      <c r="AJ29" s="123"/>
      <c r="AK29" s="133"/>
      <c r="AL29" s="134"/>
      <c r="AM29" s="134"/>
      <c r="AN29" s="134"/>
      <c r="AO29" s="134"/>
      <c r="AP29" s="135"/>
    </row>
    <row r="30" spans="1:42" ht="11.25" customHeight="1" x14ac:dyDescent="0.2">
      <c r="A30" s="136" t="s">
        <v>32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8"/>
    </row>
    <row r="31" spans="1:42" ht="11.25" customHeight="1" x14ac:dyDescent="0.2">
      <c r="A31" s="81" t="str">
        <f>"" &amp; C_REGADDR</f>
        <v/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</row>
    <row r="32" spans="1:42" ht="11.25" customHeight="1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</row>
    <row r="33" spans="1:42" ht="11.25" customHeight="1" x14ac:dyDescent="0.2">
      <c r="A33" s="76" t="s">
        <v>33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8"/>
    </row>
    <row r="34" spans="1:42" ht="11.25" customHeight="1" x14ac:dyDescent="0.2">
      <c r="A34" s="81" t="str">
        <f>"" &amp; C_POSTADDR</f>
        <v/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</row>
    <row r="35" spans="1:42" ht="11.25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</row>
    <row r="36" spans="1:42" ht="11.25" customHeight="1" x14ac:dyDescent="0.2">
      <c r="A36" s="45" t="s">
        <v>34</v>
      </c>
      <c r="B36" s="46"/>
      <c r="C36" s="46"/>
      <c r="D36" s="46"/>
      <c r="E36" s="46"/>
      <c r="F36" s="46"/>
      <c r="G36" s="46"/>
      <c r="H36" s="46"/>
      <c r="I36" s="46"/>
      <c r="J36" s="47"/>
      <c r="K36" s="48" t="str">
        <f>"" &amp; C_FACTORY_NAME</f>
        <v/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9"/>
      <c r="AG36" s="45" t="s">
        <v>35</v>
      </c>
      <c r="AH36" s="46"/>
      <c r="AI36" s="81" t="str">
        <f>"" &amp; C_INN</f>
        <v/>
      </c>
      <c r="AJ36" s="81"/>
      <c r="AK36" s="81"/>
      <c r="AL36" s="81"/>
      <c r="AM36" s="81"/>
      <c r="AN36" s="81"/>
      <c r="AO36" s="81"/>
      <c r="AP36" s="81"/>
    </row>
    <row r="37" spans="1:42" ht="11.25" customHeight="1" x14ac:dyDescent="0.2">
      <c r="A37" s="45" t="s">
        <v>36</v>
      </c>
      <c r="B37" s="46"/>
      <c r="C37" s="46"/>
      <c r="D37" s="46"/>
      <c r="E37" s="46"/>
      <c r="F37" s="46"/>
      <c r="G37" s="46"/>
      <c r="H37" s="46"/>
      <c r="I37" s="46"/>
      <c r="J37" s="47"/>
      <c r="K37" s="60" t="s">
        <v>37</v>
      </c>
      <c r="L37" s="60"/>
      <c r="M37" s="60"/>
      <c r="N37" s="60"/>
      <c r="O37" s="81" t="str">
        <f>"" &amp; C_PHONE</f>
        <v/>
      </c>
      <c r="P37" s="81"/>
      <c r="Q37" s="81"/>
      <c r="R37" s="81"/>
      <c r="S37" s="81"/>
      <c r="T37" s="81"/>
      <c r="U37" s="81"/>
      <c r="V37" s="60" t="s">
        <v>38</v>
      </c>
      <c r="W37" s="60"/>
      <c r="X37" s="60"/>
      <c r="Y37" s="60"/>
      <c r="Z37" s="81" t="str">
        <f>"" &amp; C_PHONE_M</f>
        <v/>
      </c>
      <c r="AA37" s="81"/>
      <c r="AB37" s="81"/>
      <c r="AC37" s="81"/>
      <c r="AD37" s="81"/>
      <c r="AE37" s="81"/>
      <c r="AF37" s="81"/>
      <c r="AG37" s="60" t="s">
        <v>39</v>
      </c>
      <c r="AH37" s="60"/>
      <c r="AI37" s="60"/>
      <c r="AJ37" s="81"/>
      <c r="AK37" s="81"/>
      <c r="AL37" s="81"/>
      <c r="AM37" s="81"/>
      <c r="AN37" s="81"/>
      <c r="AO37" s="81"/>
      <c r="AP37" s="81"/>
    </row>
    <row r="38" spans="1:42" ht="11.25" customHeight="1" x14ac:dyDescent="0.2">
      <c r="A38" s="64" t="s">
        <v>115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</row>
    <row r="39" spans="1:42" ht="11.25" customHeight="1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</row>
    <row r="40" spans="1:42" ht="11.25" customHeight="1" x14ac:dyDescent="0.2">
      <c r="A40" s="139" t="s">
        <v>9</v>
      </c>
      <c r="B40" s="140"/>
      <c r="C40" s="45" t="s">
        <v>44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7"/>
    </row>
    <row r="41" spans="1:42" ht="11.25" customHeight="1" x14ac:dyDescent="0.2">
      <c r="A41" s="141"/>
      <c r="B41" s="142"/>
      <c r="C41" s="82" t="s">
        <v>46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4"/>
      <c r="Z41" s="102" t="s">
        <v>45</v>
      </c>
      <c r="AA41" s="102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98"/>
    </row>
    <row r="42" spans="1:42" ht="11.25" customHeight="1" x14ac:dyDescent="0.2">
      <c r="A42" s="36" t="s">
        <v>69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1.25" customHeight="1" x14ac:dyDescent="0.2">
      <c r="A43" s="36" t="s">
        <v>56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1.25" customHeight="1" x14ac:dyDescent="0.2">
      <c r="A44" s="70" t="s">
        <v>57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2"/>
    </row>
    <row r="45" spans="1:42" ht="11.2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</row>
    <row r="46" spans="1:42" ht="11.25" customHeight="1" x14ac:dyDescent="0.2">
      <c r="A46" s="64" t="s">
        <v>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</row>
    <row r="47" spans="1:42" ht="11.25" customHeight="1" x14ac:dyDescent="0.2">
      <c r="A47" s="148" t="s">
        <v>80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50"/>
    </row>
    <row r="48" spans="1:42" ht="11.25" customHeight="1" x14ac:dyDescent="0.2">
      <c r="A48" s="73" t="s">
        <v>78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1.25" customHeight="1" x14ac:dyDescent="0.2">
      <c r="A49" s="73" t="s">
        <v>114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8"/>
    </row>
    <row r="50" spans="1:42" ht="11.25" customHeight="1" x14ac:dyDescent="0.2">
      <c r="A50" s="36" t="s">
        <v>112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8"/>
    </row>
    <row r="51" spans="1:42" ht="11.25" customHeight="1" x14ac:dyDescent="0.2">
      <c r="A51" s="73" t="s">
        <v>113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8"/>
    </row>
    <row r="52" spans="1:42" ht="11.25" customHeight="1" x14ac:dyDescent="0.2">
      <c r="A52" s="36" t="s">
        <v>109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8"/>
    </row>
    <row r="53" spans="1:42" ht="11.25" customHeight="1" x14ac:dyDescent="0.2">
      <c r="A53" s="36" t="s">
        <v>110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80"/>
    </row>
    <row r="54" spans="1:42" ht="11.25" customHeight="1" x14ac:dyDescent="0.2">
      <c r="A54" s="73" t="s">
        <v>111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8"/>
    </row>
    <row r="55" spans="1:42" ht="11.25" customHeight="1" x14ac:dyDescent="0.2">
      <c r="A55" s="36" t="s">
        <v>47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8"/>
    </row>
    <row r="56" spans="1:42" ht="11.25" customHeight="1" x14ac:dyDescent="0.2">
      <c r="A56" s="73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8"/>
    </row>
    <row r="57" spans="1:42" ht="11.25" customHeight="1" x14ac:dyDescent="0.2">
      <c r="A57" s="36" t="s">
        <v>49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8"/>
    </row>
    <row r="58" spans="1:42" ht="11.25" customHeight="1" x14ac:dyDescent="0.2">
      <c r="A58" s="36" t="s">
        <v>50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8"/>
    </row>
    <row r="59" spans="1:42" ht="11.25" customHeight="1" x14ac:dyDescent="0.2">
      <c r="A59" s="73" t="s">
        <v>51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8"/>
    </row>
    <row r="60" spans="1:42" ht="11.25" customHeight="1" x14ac:dyDescent="0.2">
      <c r="A60" s="36" t="s">
        <v>52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8"/>
    </row>
    <row r="61" spans="1:42" ht="11.25" customHeight="1" x14ac:dyDescent="0.2">
      <c r="A61" s="73" t="s">
        <v>53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8"/>
    </row>
    <row r="62" spans="1:42" ht="11.25" customHeight="1" x14ac:dyDescent="0.2">
      <c r="A62" s="36" t="s">
        <v>54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8"/>
    </row>
    <row r="63" spans="1:42" ht="11.25" customHeight="1" x14ac:dyDescent="0.2">
      <c r="A63" s="70" t="s">
        <v>55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2"/>
    </row>
    <row r="64" spans="1:42" ht="11.25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 ht="11.25" customHeigh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 ht="11.25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</row>
    <row r="67" spans="1:42" ht="11.2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</row>
    <row r="68" spans="1:42" ht="11.25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</row>
    <row r="69" spans="1:42" ht="11.25" customHeight="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 ht="11.25" customHeight="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 ht="11.2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ht="11.25" customHeight="1" x14ac:dyDescent="0.2">
      <c r="A72" s="147" t="s">
        <v>70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</row>
    <row r="73" spans="1:42" ht="11.25" customHeight="1" x14ac:dyDescent="0.2">
      <c r="A73" s="143" t="s">
        <v>82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33" t="str">
        <f>IF(C_PRIORITY="0","þ","¨")</f>
        <v>¨</v>
      </c>
      <c r="AA73" s="145" t="s">
        <v>83</v>
      </c>
      <c r="AB73" s="145"/>
      <c r="AC73" s="145"/>
      <c r="AD73" s="145"/>
      <c r="AE73" s="145"/>
      <c r="AF73" s="145"/>
      <c r="AG73" s="145"/>
      <c r="AH73" s="33" t="str">
        <f>IF(C_PRIORITY="0","þ","¨")</f>
        <v>¨</v>
      </c>
      <c r="AI73" s="145" t="s">
        <v>84</v>
      </c>
      <c r="AJ73" s="145"/>
      <c r="AK73" s="145"/>
      <c r="AL73" s="145"/>
      <c r="AM73" s="145"/>
      <c r="AN73" s="145"/>
      <c r="AO73" s="145"/>
      <c r="AP73" s="146"/>
    </row>
    <row r="74" spans="1:42" ht="11.25" customHeight="1" x14ac:dyDescent="0.2">
      <c r="A74" s="73" t="s">
        <v>88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8"/>
    </row>
    <row r="75" spans="1:42" ht="11.25" customHeight="1" x14ac:dyDescent="0.2">
      <c r="A75" s="73" t="s">
        <v>89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8"/>
    </row>
    <row r="76" spans="1:42" ht="11.25" customHeight="1" x14ac:dyDescent="0.2">
      <c r="A76" s="73" t="s">
        <v>90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8"/>
    </row>
    <row r="77" spans="1:42" ht="11.25" customHeight="1" x14ac:dyDescent="0.2">
      <c r="A77" s="73" t="s">
        <v>91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8"/>
    </row>
    <row r="78" spans="1:42" ht="11.25" customHeight="1" x14ac:dyDescent="0.2">
      <c r="A78" s="73" t="s">
        <v>92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8"/>
    </row>
    <row r="79" spans="1:42" ht="11.25" customHeight="1" x14ac:dyDescent="0.2">
      <c r="A79" s="73" t="s">
        <v>93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8"/>
    </row>
    <row r="80" spans="1:42" ht="11.25" customHeight="1" x14ac:dyDescent="0.2">
      <c r="A80" s="73" t="s">
        <v>94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8"/>
    </row>
    <row r="81" spans="1:42" ht="18.75" customHeight="1" x14ac:dyDescent="0.2">
      <c r="A81" s="73" t="s">
        <v>95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8"/>
    </row>
    <row r="82" spans="1:42" ht="11.25" customHeight="1" x14ac:dyDescent="0.2">
      <c r="A82" s="73" t="s">
        <v>96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8"/>
    </row>
    <row r="83" spans="1:42" ht="11.25" customHeight="1" x14ac:dyDescent="0.2">
      <c r="A83" s="73" t="s">
        <v>97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8"/>
    </row>
    <row r="84" spans="1:42" ht="11.25" customHeight="1" x14ac:dyDescent="0.2">
      <c r="A84" s="73" t="s">
        <v>98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8"/>
    </row>
    <row r="85" spans="1:42" ht="11.25" customHeight="1" x14ac:dyDescent="0.2">
      <c r="A85" s="73" t="s">
        <v>99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8"/>
    </row>
    <row r="86" spans="1:42" ht="11.25" customHeight="1" x14ac:dyDescent="0.2">
      <c r="A86" s="73" t="s">
        <v>100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8"/>
    </row>
    <row r="87" spans="1:42" ht="11.25" customHeight="1" x14ac:dyDescent="0.2">
      <c r="A87" s="73" t="s">
        <v>101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8"/>
    </row>
    <row r="88" spans="1:42" ht="11.25" customHeight="1" x14ac:dyDescent="0.2">
      <c r="A88" s="67" t="s">
        <v>102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9"/>
    </row>
    <row r="89" spans="1:42" ht="11.25" customHeight="1" x14ac:dyDescent="0.2">
      <c r="A89" s="73" t="s">
        <v>103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8"/>
    </row>
    <row r="90" spans="1:42" ht="11.25" customHeight="1" x14ac:dyDescent="0.2">
      <c r="A90" s="73" t="s">
        <v>85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8"/>
    </row>
    <row r="91" spans="1:42" ht="11.25" customHeight="1" x14ac:dyDescent="0.2">
      <c r="A91" s="67" t="s">
        <v>86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9"/>
    </row>
    <row r="92" spans="1:42" ht="11.25" customHeight="1" x14ac:dyDescent="0.2">
      <c r="A92" s="67" t="s">
        <v>87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9"/>
    </row>
    <row r="93" spans="1:42" ht="11.25" customHeight="1" x14ac:dyDescent="0.2">
      <c r="A93" s="73" t="s">
        <v>104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8"/>
    </row>
    <row r="94" spans="1:42" ht="11.25" customHeight="1" x14ac:dyDescent="0.2">
      <c r="A94" s="73" t="s">
        <v>105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8"/>
    </row>
    <row r="95" spans="1:42" ht="11.25" customHeight="1" x14ac:dyDescent="0.2">
      <c r="A95" s="67" t="s">
        <v>106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9"/>
    </row>
    <row r="96" spans="1:42" ht="11.25" customHeight="1" x14ac:dyDescent="0.2">
      <c r="A96" s="67" t="s">
        <v>107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9"/>
    </row>
    <row r="97" spans="1:42" ht="11.25" customHeight="1" x14ac:dyDescent="0.2">
      <c r="A97" s="70" t="s">
        <v>108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2"/>
    </row>
    <row r="98" spans="1:42" ht="11.2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14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ht="11.25" customHeight="1" x14ac:dyDescent="0.2">
      <c r="A99" s="63" t="str">
        <f>"" &amp; A_DATE</f>
        <v/>
      </c>
      <c r="B99" s="63"/>
      <c r="C99" s="63"/>
      <c r="D99" s="63"/>
      <c r="E99" s="63"/>
      <c r="F99" s="63"/>
      <c r="G99" s="63"/>
      <c r="H99" s="63"/>
      <c r="J99" s="63"/>
      <c r="K99" s="63"/>
      <c r="L99" s="63"/>
      <c r="M99" s="63"/>
      <c r="N99" s="63"/>
      <c r="O99" s="63"/>
      <c r="P99" s="63"/>
      <c r="Q99" s="63"/>
      <c r="S99" s="6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11.25" customHeight="1" x14ac:dyDescent="0.2">
      <c r="A100" s="65" t="s">
        <v>41</v>
      </c>
      <c r="B100" s="65"/>
      <c r="C100" s="65"/>
      <c r="D100" s="65"/>
      <c r="E100" s="65"/>
      <c r="F100" s="65"/>
      <c r="G100" s="65"/>
      <c r="H100" s="65"/>
      <c r="J100" s="65" t="s">
        <v>42</v>
      </c>
      <c r="K100" s="65"/>
      <c r="L100" s="65"/>
      <c r="M100" s="65"/>
      <c r="N100" s="65"/>
      <c r="O100" s="65"/>
      <c r="P100" s="65"/>
      <c r="Q100" s="65"/>
      <c r="S100" s="65" t="s">
        <v>43</v>
      </c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</row>
    <row r="101" spans="1:42" ht="11.25" customHeight="1" x14ac:dyDescent="0.2">
      <c r="A101" s="64" t="s">
        <v>58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</row>
    <row r="102" spans="1:42" ht="11.25" customHeight="1" x14ac:dyDescent="0.2">
      <c r="A102" s="45" t="s">
        <v>59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7"/>
    </row>
    <row r="103" spans="1:42" ht="11.25" customHeight="1" x14ac:dyDescent="0.2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7"/>
    </row>
    <row r="104" spans="1:42" ht="11.25" customHeight="1" x14ac:dyDescent="0.2">
      <c r="A104" s="110" t="str">
        <f>"" &amp; P_DOLG_1</f>
        <v/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28"/>
      <c r="W104" s="106" t="str">
        <f>"" &amp; A_DATE</f>
        <v/>
      </c>
      <c r="X104" s="106"/>
      <c r="Y104" s="106"/>
      <c r="Z104" s="106"/>
      <c r="AA104" s="106"/>
      <c r="AB104" s="28"/>
      <c r="AC104" s="107"/>
      <c r="AD104" s="107"/>
      <c r="AE104" s="107"/>
      <c r="AF104" s="107"/>
      <c r="AG104" s="107"/>
      <c r="AH104" s="23"/>
      <c r="AI104" s="106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4" s="106"/>
      <c r="AK104" s="106"/>
      <c r="AL104" s="106"/>
      <c r="AM104" s="106"/>
      <c r="AN104" s="106"/>
      <c r="AO104" s="106"/>
      <c r="AP104" s="111"/>
    </row>
    <row r="105" spans="1:42" ht="11.25" customHeight="1" x14ac:dyDescent="0.2">
      <c r="A105" s="108" t="s">
        <v>60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30"/>
      <c r="W105" s="109" t="s">
        <v>41</v>
      </c>
      <c r="X105" s="109"/>
      <c r="Y105" s="109"/>
      <c r="Z105" s="109"/>
      <c r="AA105" s="109"/>
      <c r="AB105" s="30"/>
      <c r="AC105" s="104" t="s">
        <v>61</v>
      </c>
      <c r="AD105" s="104"/>
      <c r="AE105" s="104"/>
      <c r="AF105" s="104"/>
      <c r="AG105" s="104"/>
      <c r="AH105" s="29"/>
      <c r="AI105" s="104" t="s">
        <v>43</v>
      </c>
      <c r="AJ105" s="104"/>
      <c r="AK105" s="104"/>
      <c r="AL105" s="104"/>
      <c r="AM105" s="104"/>
      <c r="AN105" s="104"/>
      <c r="AO105" s="104"/>
      <c r="AP105" s="105"/>
    </row>
  </sheetData>
  <mergeCells count="174">
    <mergeCell ref="A42:AP42"/>
    <mergeCell ref="A43:AP43"/>
    <mergeCell ref="A83:AP83"/>
    <mergeCell ref="A55:AP55"/>
    <mergeCell ref="A56:AP56"/>
    <mergeCell ref="A44:AP44"/>
    <mergeCell ref="A73:Y73"/>
    <mergeCell ref="AA73:AG73"/>
    <mergeCell ref="AI73:AP73"/>
    <mergeCell ref="A80:AP80"/>
    <mergeCell ref="A72:AP72"/>
    <mergeCell ref="A57:AP57"/>
    <mergeCell ref="A58:AP58"/>
    <mergeCell ref="A59:AP59"/>
    <mergeCell ref="A60:AP60"/>
    <mergeCell ref="A61:AP61"/>
    <mergeCell ref="A62:AP62"/>
    <mergeCell ref="A63:AP63"/>
    <mergeCell ref="A46:AP46"/>
    <mergeCell ref="A47:AP47"/>
    <mergeCell ref="A48:AP48"/>
    <mergeCell ref="A49:AP49"/>
    <mergeCell ref="A50:AP50"/>
    <mergeCell ref="A51:AP51"/>
    <mergeCell ref="AI105:AP105"/>
    <mergeCell ref="W104:AA104"/>
    <mergeCell ref="AC104:AG104"/>
    <mergeCell ref="A105:U105"/>
    <mergeCell ref="W105:AA105"/>
    <mergeCell ref="AC105:AG105"/>
    <mergeCell ref="A104:U104"/>
    <mergeCell ref="AI104:AP104"/>
    <mergeCell ref="A28:J29"/>
    <mergeCell ref="K28:O29"/>
    <mergeCell ref="P28:S29"/>
    <mergeCell ref="T28:X29"/>
    <mergeCell ref="Y28:AE29"/>
    <mergeCell ref="AF28:AJ29"/>
    <mergeCell ref="AK28:AP29"/>
    <mergeCell ref="A92:AP92"/>
    <mergeCell ref="A30:AP30"/>
    <mergeCell ref="A87:AP87"/>
    <mergeCell ref="A88:AP88"/>
    <mergeCell ref="A89:AP89"/>
    <mergeCell ref="Z37:AF37"/>
    <mergeCell ref="AG37:AI37"/>
    <mergeCell ref="K36:AF36"/>
    <mergeCell ref="A40:B41"/>
    <mergeCell ref="AB41:AP41"/>
    <mergeCell ref="AG36:AH36"/>
    <mergeCell ref="V37:Y37"/>
    <mergeCell ref="A35:AP35"/>
    <mergeCell ref="O37:U37"/>
    <mergeCell ref="AJ37:AP37"/>
    <mergeCell ref="P25:AP25"/>
    <mergeCell ref="AK24:AP24"/>
    <mergeCell ref="A36:J36"/>
    <mergeCell ref="A27:J27"/>
    <mergeCell ref="Y26:AE26"/>
    <mergeCell ref="Z41:AA41"/>
    <mergeCell ref="AF27:AJ27"/>
    <mergeCell ref="AF24:AJ24"/>
    <mergeCell ref="A39:AP39"/>
    <mergeCell ref="T26:X26"/>
    <mergeCell ref="P27:S27"/>
    <mergeCell ref="Q23:U23"/>
    <mergeCell ref="W23:AE23"/>
    <mergeCell ref="Y24:AE24"/>
    <mergeCell ref="Y27:AE27"/>
    <mergeCell ref="K24:O24"/>
    <mergeCell ref="K26:O26"/>
    <mergeCell ref="P24:S24"/>
    <mergeCell ref="AA2:AP2"/>
    <mergeCell ref="A5:AP5"/>
    <mergeCell ref="A7:AP7"/>
    <mergeCell ref="A10:J10"/>
    <mergeCell ref="AA3:AJ3"/>
    <mergeCell ref="AL3:AP3"/>
    <mergeCell ref="A6:AP6"/>
    <mergeCell ref="A8:AP8"/>
    <mergeCell ref="A9:AP9"/>
    <mergeCell ref="B14:J14"/>
    <mergeCell ref="K10:AP10"/>
    <mergeCell ref="B11:J11"/>
    <mergeCell ref="AA16:AF16"/>
    <mergeCell ref="A22:J22"/>
    <mergeCell ref="AG16:AP16"/>
    <mergeCell ref="B12:J12"/>
    <mergeCell ref="AE20:AF20"/>
    <mergeCell ref="AG20:AH20"/>
    <mergeCell ref="W20:X20"/>
    <mergeCell ref="Y20:Z20"/>
    <mergeCell ref="O20:P20"/>
    <mergeCell ref="S20:T20"/>
    <mergeCell ref="U20:V20"/>
    <mergeCell ref="Q20:R20"/>
    <mergeCell ref="E20:F20"/>
    <mergeCell ref="G20:H20"/>
    <mergeCell ref="M20:N20"/>
    <mergeCell ref="I20:J20"/>
    <mergeCell ref="K20:L20"/>
    <mergeCell ref="AA20:AB20"/>
    <mergeCell ref="A102:AP102"/>
    <mergeCell ref="A31:AP31"/>
    <mergeCell ref="A32:AP32"/>
    <mergeCell ref="A33:AP33"/>
    <mergeCell ref="A90:AP90"/>
    <mergeCell ref="A86:AP86"/>
    <mergeCell ref="A91:AP91"/>
    <mergeCell ref="S99:AE99"/>
    <mergeCell ref="A95:AP95"/>
    <mergeCell ref="A78:AP78"/>
    <mergeCell ref="A79:AP79"/>
    <mergeCell ref="A84:AP84"/>
    <mergeCell ref="A85:AP85"/>
    <mergeCell ref="A74:AP74"/>
    <mergeCell ref="A76:AP76"/>
    <mergeCell ref="A75:AP75"/>
    <mergeCell ref="A38:AP38"/>
    <mergeCell ref="A34:AP34"/>
    <mergeCell ref="A37:J37"/>
    <mergeCell ref="K37:N37"/>
    <mergeCell ref="C40:AP40"/>
    <mergeCell ref="C41:Y41"/>
    <mergeCell ref="AI36:AP36"/>
    <mergeCell ref="A93:AP93"/>
    <mergeCell ref="AA1:AP1"/>
    <mergeCell ref="A99:H99"/>
    <mergeCell ref="J99:Q99"/>
    <mergeCell ref="A101:AP101"/>
    <mergeCell ref="A100:H100"/>
    <mergeCell ref="J100:Q100"/>
    <mergeCell ref="S100:AE100"/>
    <mergeCell ref="AG100:AP100"/>
    <mergeCell ref="A96:AP96"/>
    <mergeCell ref="A97:AP97"/>
    <mergeCell ref="A81:AP81"/>
    <mergeCell ref="A82:AP82"/>
    <mergeCell ref="A94:AP94"/>
    <mergeCell ref="A77:AP77"/>
    <mergeCell ref="B13:J13"/>
    <mergeCell ref="A16:J16"/>
    <mergeCell ref="A18:J18"/>
    <mergeCell ref="K18:AP18"/>
    <mergeCell ref="A19:AP19"/>
    <mergeCell ref="A20:B20"/>
    <mergeCell ref="C20:D20"/>
    <mergeCell ref="AI20:AJ20"/>
    <mergeCell ref="A53:AP53"/>
    <mergeCell ref="A54:AP54"/>
    <mergeCell ref="A52:AP52"/>
    <mergeCell ref="AC20:AD20"/>
    <mergeCell ref="AM20:AP20"/>
    <mergeCell ref="AK20:AL20"/>
    <mergeCell ref="L22:O22"/>
    <mergeCell ref="A21:J21"/>
    <mergeCell ref="K21:P21"/>
    <mergeCell ref="P26:S26"/>
    <mergeCell ref="X21:AP21"/>
    <mergeCell ref="T27:X27"/>
    <mergeCell ref="A23:J25"/>
    <mergeCell ref="AF23:AP23"/>
    <mergeCell ref="Q21:W21"/>
    <mergeCell ref="W22:AG22"/>
    <mergeCell ref="Q22:V22"/>
    <mergeCell ref="AH22:AJ22"/>
    <mergeCell ref="AK27:AP27"/>
    <mergeCell ref="K27:O27"/>
    <mergeCell ref="K23:O23"/>
    <mergeCell ref="T24:X24"/>
    <mergeCell ref="K25:O25"/>
    <mergeCell ref="AF26:AJ26"/>
    <mergeCell ref="AK26:AP26"/>
    <mergeCell ref="A26:J2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Барышникова Ольга Ивановна</cp:lastModifiedBy>
  <cp:lastPrinted>2018-03-21T06:42:25Z</cp:lastPrinted>
  <dcterms:created xsi:type="dcterms:W3CDTF">1996-10-08T23:32:33Z</dcterms:created>
  <dcterms:modified xsi:type="dcterms:W3CDTF">2019-03-06T06:16:51Z</dcterms:modified>
</cp:coreProperties>
</file>