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K:\Сайт\Частным клиентам\Банковские карты\Тарифы и необходимые документы\20200324\"/>
    </mc:Choice>
  </mc:AlternateContent>
  <bookViews>
    <workbookView xWindow="0" yWindow="0" windowWidth="28800" windowHeight="13590"/>
  </bookViews>
  <sheets>
    <sheet name="Бланк" sheetId="3" r:id="rId1"/>
    <sheet name="Лист1" sheetId="4" r:id="rId2"/>
  </sheets>
  <definedNames>
    <definedName name="A_BIRTHDAY">Бланк!$G$4</definedName>
    <definedName name="A_BIRTHPLACE">Бланк!$H$4</definedName>
    <definedName name="A_DATE">Бланк!$C$4</definedName>
    <definedName name="A_DOCDATE">Бланк!$K$4</definedName>
    <definedName name="A_DOCNUM">Бланк!$J$4</definedName>
    <definedName name="A_DOCPLACE">Бланк!$L$4</definedName>
    <definedName name="A_DOCPLACE_P">Бланк!$M$4</definedName>
    <definedName name="A_DOCTYPE">Бланк!$I$4</definedName>
    <definedName name="A_FIO">Бланк!$D$4</definedName>
    <definedName name="A_NUM">Бланк!$B$4</definedName>
    <definedName name="A_POSTADDR">Бланк!$O$4</definedName>
    <definedName name="A_REGADDR">Бланк!$N$4</definedName>
    <definedName name="A_RESIDENT">Бланк!$E$4</definedName>
    <definedName name="A_SEX">Бланк!$F$4</definedName>
    <definedName name="ACC">Бланк!#REF!</definedName>
    <definedName name="ACC_2">Бланк!#REF!</definedName>
    <definedName name="ACCDATE">Бланк!#REF!</definedName>
    <definedName name="ACCDATE_2">Бланк!#REF!</definedName>
    <definedName name="asd">Бланк!$A$8</definedName>
    <definedName name="BIRTHDAY">Бланк!#REF!</definedName>
    <definedName name="BIRTHPLACE">Бланк!#REF!</definedName>
    <definedName name="C_BIRTHDAY">Бланк!$AD$4</definedName>
    <definedName name="C_BIRTHPLACE">Бланк!$AE$4</definedName>
    <definedName name="C_DATE">Бланк!$P$4</definedName>
    <definedName name="C_DATE_B">Бланк!$W$4</definedName>
    <definedName name="C_DATE_E">Бланк!$X$4</definedName>
    <definedName name="C_DOCDATE">Бланк!$AH$4</definedName>
    <definedName name="C_DOCNUM">Бланк!$AG$4</definedName>
    <definedName name="C_DOCPLACE">Бланк!$AI$4</definedName>
    <definedName name="C_DOCPLACE_P">Бланк!$AJ$4</definedName>
    <definedName name="C_DOCTYPE">Бланк!$AF$4</definedName>
    <definedName name="C_FACTORY_NAME">Бланк!$AM$4</definedName>
    <definedName name="C_FIO">Бланк!$AB$4</definedName>
    <definedName name="C_FIOLATIN">Бланк!$Y$4</definedName>
    <definedName name="C_GDL">Бланк!#REF!</definedName>
    <definedName name="C_INN">Бланк!$S$4</definedName>
    <definedName name="C_IPDL">Бланк!#REF!</definedName>
    <definedName name="C_NUM">Бланк!$V$4</definedName>
    <definedName name="C_PHONE">Бланк!$T$4</definedName>
    <definedName name="C_PHONE_M">Бланк!$U$4</definedName>
    <definedName name="C_PMODL">Бланк!#REF!</definedName>
    <definedName name="C_POSTADDR">Бланк!$AL$4</definedName>
    <definedName name="C_PRIORITY">Бланк!$Z$4</definedName>
    <definedName name="C_REASON">Бланк!$AA$4</definedName>
    <definedName name="C_REGADDR">Бланк!$AK$4</definedName>
    <definedName name="C_RESIDENT">Бланк!$AC$4</definedName>
    <definedName name="C_SECRET">Бланк!$Q$4</definedName>
    <definedName name="C_SEX">Бланк!$R$4</definedName>
    <definedName name="CARD_NUM">Бланк!#REF!</definedName>
    <definedName name="CARD_NUM_2">Бланк!#REF!</definedName>
    <definedName name="CARDBEGINDATE">Бланк!#REF!</definedName>
    <definedName name="CARDBEGINDATE_2">Бланк!#REF!</definedName>
    <definedName name="CARDNUM">Бланк!#REF!</definedName>
    <definedName name="CARDNUM_2">Бланк!#REF!</definedName>
    <definedName name="D_NUM">Бланк!$A$4</definedName>
    <definedName name="D_TYPE">Бланк!$X$3</definedName>
    <definedName name="F_NAME">Бланк!#REF!</definedName>
    <definedName name="F_PHONE">Бланк!#REF!</definedName>
    <definedName name="FIO_LATIN">Бланк!#REF!</definedName>
    <definedName name="FIO_LATIN_2">Бланк!#REF!</definedName>
    <definedName name="FIRSTNAME">Бланк!#REF!</definedName>
    <definedName name="FIRSTNAME_2">Бланк!#REF!</definedName>
    <definedName name="HOMEADDRES">Бланк!#REF!</definedName>
    <definedName name="IB_PHONE">Бланк!$Y$3</definedName>
    <definedName name="IPDL">Бланк!#REF!</definedName>
    <definedName name="IPDL_2">Бланк!#REF!</definedName>
    <definedName name="N_DOG">Бланк!#REF!</definedName>
    <definedName name="P_DOLG_1">Бланк!$N$3</definedName>
    <definedName name="P_DOLG_2">Бланк!$P$3</definedName>
    <definedName name="P_DOLG_3">Бланк!$R$3</definedName>
    <definedName name="P_DOLG_4">Бланк!$T$3</definedName>
    <definedName name="P_DOLG_5">Бланк!$V$3</definedName>
    <definedName name="P_FIO_1">Бланк!$O$3</definedName>
    <definedName name="P_FIO_2">Бланк!$Q$3</definedName>
    <definedName name="P_FIO_3">Бланк!$S$3</definedName>
    <definedName name="P_FIO_4">Бланк!$U$3</definedName>
    <definedName name="P_FIO_5">Бланк!$W$3</definedName>
    <definedName name="PDL">Бланк!#REF!</definedName>
    <definedName name="PDL_2">Бланк!#REF!</definedName>
    <definedName name="POSTADDRES">Бланк!#REF!</definedName>
    <definedName name="qwe">Бланк!$F$8</definedName>
    <definedName name="RIPDL">Бланк!#REF!</definedName>
    <definedName name="RIPDL_2">Бланк!#REF!</definedName>
    <definedName name="SECONDNAME">Бланк!#REF!</definedName>
    <definedName name="SECONDNAME_2">Бланк!#REF!</definedName>
    <definedName name="Sign1">Бланк!#REF!</definedName>
    <definedName name="Sign1d">Бланк!#REF!</definedName>
    <definedName name="Sign2">Бланк!#REF!</definedName>
    <definedName name="Sign2d">Бланк!#REF!</definedName>
    <definedName name="Sign3">Бланк!#REF!</definedName>
    <definedName name="Sign3d">Бланк!#REF!</definedName>
    <definedName name="SURNAME">Бланк!#REF!</definedName>
    <definedName name="SURNAME_2">Бланк!#REF!</definedName>
    <definedName name="Z_DATE">Бланк!$AN$4</definedName>
  </definedNames>
  <calcPr calcId="162913"/>
</workbook>
</file>

<file path=xl/calcChain.xml><?xml version="1.0" encoding="utf-8"?>
<calcChain xmlns="http://schemas.openxmlformats.org/spreadsheetml/2006/main">
  <c r="A15" i="3" l="1"/>
  <c r="A10" i="3"/>
  <c r="K12" i="3"/>
  <c r="AA12" i="3"/>
  <c r="AA18" i="3"/>
  <c r="K18" i="3"/>
  <c r="AA17" i="3"/>
  <c r="K17" i="3"/>
  <c r="AA16" i="3"/>
  <c r="K16" i="3"/>
  <c r="AH74" i="3" l="1"/>
  <c r="Z74" i="3"/>
  <c r="W107" i="3" l="1"/>
  <c r="AI107" i="3"/>
  <c r="A107" i="3"/>
  <c r="A102" i="3"/>
  <c r="AG20" i="3"/>
  <c r="AA13" i="3"/>
  <c r="K13" i="3"/>
  <c r="AA11" i="3"/>
  <c r="K11" i="3"/>
  <c r="S102" i="3"/>
  <c r="S20" i="3"/>
  <c r="K20" i="3"/>
  <c r="AL3" i="3"/>
  <c r="AA3" i="3"/>
  <c r="Z38" i="3"/>
  <c r="O38" i="3"/>
  <c r="K37" i="3"/>
  <c r="A32" i="3"/>
  <c r="A35" i="3"/>
  <c r="AN26" i="3"/>
  <c r="AK26" i="3"/>
  <c r="Y28" i="3"/>
  <c r="P28" i="3"/>
  <c r="AK28" i="3"/>
  <c r="V27" i="3"/>
  <c r="P29" i="3"/>
  <c r="AF27" i="3"/>
  <c r="P27" i="3"/>
  <c r="P26" i="3"/>
  <c r="K26" i="3"/>
  <c r="X25" i="3"/>
  <c r="K25" i="3"/>
  <c r="AM24" i="3"/>
  <c r="AK24" i="3"/>
  <c r="AI24" i="3"/>
  <c r="AG24" i="3"/>
  <c r="AE24" i="3"/>
  <c r="AC24" i="3"/>
  <c r="AA24" i="3"/>
  <c r="Y24" i="3"/>
  <c r="W24" i="3"/>
  <c r="U24" i="3"/>
  <c r="S24" i="3"/>
  <c r="Q24" i="3"/>
  <c r="O24" i="3"/>
  <c r="M24" i="3"/>
  <c r="K24" i="3"/>
  <c r="I24" i="3"/>
  <c r="G24" i="3"/>
  <c r="E24" i="3"/>
  <c r="C24" i="3"/>
  <c r="A24" i="3"/>
  <c r="K22" i="3"/>
</calcChain>
</file>

<file path=xl/sharedStrings.xml><?xml version="1.0" encoding="utf-8"?>
<sst xmlns="http://schemas.openxmlformats.org/spreadsheetml/2006/main" count="123" uniqueCount="113">
  <si>
    <t>/</t>
  </si>
  <si>
    <t>Служебные отметки Банка (договор / счет)</t>
  </si>
  <si>
    <r>
      <t xml:space="preserve"> ( заполняется печатными буквами, необходимые пункты выделяются знаком </t>
    </r>
    <r>
      <rPr>
        <sz val="6"/>
        <rFont val="Wingdings"/>
        <charset val="2"/>
      </rPr>
      <t>û</t>
    </r>
    <r>
      <rPr>
        <sz val="6"/>
        <rFont val="Arial"/>
        <family val="2"/>
        <charset val="204"/>
      </rPr>
      <t xml:space="preserve"> или </t>
    </r>
    <r>
      <rPr>
        <sz val="6"/>
        <rFont val="Wingdings"/>
        <charset val="2"/>
      </rPr>
      <t>ü</t>
    </r>
    <r>
      <rPr>
        <sz val="6"/>
        <rFont val="Arial"/>
        <family val="2"/>
        <charset val="204"/>
      </rPr>
      <t>)</t>
    </r>
  </si>
  <si>
    <t>ЗАЯВЛЕНИЕ</t>
  </si>
  <si>
    <t>VISA Classic</t>
  </si>
  <si>
    <t>VISA Gold</t>
  </si>
  <si>
    <t>VISA Platinum</t>
  </si>
  <si>
    <t xml:space="preserve">MasterCard Standard    </t>
  </si>
  <si>
    <t>MasterCard Gold</t>
  </si>
  <si>
    <t>¨</t>
  </si>
  <si>
    <t>MasterCard Platinum</t>
  </si>
  <si>
    <t>Кодовое слово</t>
  </si>
  <si>
    <t>Предоставление</t>
  </si>
  <si>
    <t>плановое</t>
  </si>
  <si>
    <t>Фамилия Имя Отчество</t>
  </si>
  <si>
    <t>Дата рождения</t>
  </si>
  <si>
    <t>Место рождения</t>
  </si>
  <si>
    <t>Гражданство</t>
  </si>
  <si>
    <t>Российское</t>
  </si>
  <si>
    <t>Иное (указать):</t>
  </si>
  <si>
    <t>Пол</t>
  </si>
  <si>
    <t>муж.</t>
  </si>
  <si>
    <t>жен.</t>
  </si>
  <si>
    <t>Документ, удостоверяющий личность</t>
  </si>
  <si>
    <t>тип документа</t>
  </si>
  <si>
    <t>Паспорт РФ</t>
  </si>
  <si>
    <t>Иной документ (указать):</t>
  </si>
  <si>
    <t>серия</t>
  </si>
  <si>
    <t>номер</t>
  </si>
  <si>
    <t>когда выдан</t>
  </si>
  <si>
    <t>кем выдан</t>
  </si>
  <si>
    <t>Адрес регистрации (индекс,страна,республика/край/область/округ,город,населенный пункт,улица,дом,корпус,квартира)</t>
  </si>
  <si>
    <t>Фактический адрес (при совпадении с адресом регистрации поле не заполняется)</t>
  </si>
  <si>
    <t>Контактные телефоны</t>
  </si>
  <si>
    <t>домашний</t>
  </si>
  <si>
    <t>мобильный</t>
  </si>
  <si>
    <t>рабочий</t>
  </si>
  <si>
    <t>Настоящим подтверждаю, что:</t>
  </si>
  <si>
    <t>(дата)</t>
  </si>
  <si>
    <t>(подпись заявителя)</t>
  </si>
  <si>
    <t>(Фамилия, Инициалы)</t>
  </si>
  <si>
    <t>"SMS-оповещение" - получение информации о пополнении счета и операциях совершаемых при помощи карты.</t>
  </si>
  <si>
    <t>+7</t>
  </si>
  <si>
    <t>Номер мобильного телефона для отправки SMS-уведомлений:</t>
  </si>
  <si>
    <r>
      <t>ü</t>
    </r>
    <r>
      <rPr>
        <sz val="6"/>
        <rFont val="Arial"/>
        <family val="2"/>
        <charset val="204"/>
      </rPr>
      <t xml:space="preserve"> информация, приведенная в настоящем Заявлении, является полной и достоверной. Обязуюсь в письменной форме незамедлительно информировать Банк обо
</t>
    </r>
  </si>
  <si>
    <t>всех изменениях предоставленной информации;</t>
  </si>
  <si>
    <r>
      <t>ü</t>
    </r>
    <r>
      <rPr>
        <sz val="6"/>
        <rFont val="Arial"/>
        <family val="2"/>
        <charset val="204"/>
      </rPr>
      <t xml:space="preserve"> против проверки указанных мною данных не возражаю;</t>
    </r>
  </si>
  <si>
    <r>
      <t>ü</t>
    </r>
    <r>
      <rPr>
        <sz val="6"/>
        <rFont val="Arial"/>
        <family val="2"/>
        <charset val="204"/>
      </rPr>
      <t xml:space="preserve"> при совершении  банковских и иных операций действую к своей выгоде. В случае проведения операций к выгоде третьих лиц обязуюсь незамедлительно
</t>
    </r>
  </si>
  <si>
    <t>представить в Банк документы и сведения, необходимые для идентификации указанных лиц;</t>
  </si>
  <si>
    <r>
      <t>ü</t>
    </r>
    <r>
      <rPr>
        <sz val="6"/>
        <rFont val="Arial"/>
        <family val="2"/>
        <charset val="204"/>
      </rPr>
      <t xml:space="preserve"> в случае принятия Банком отрицательного решения об открытии банковского счета и предоставлении международной расчетной банковской карты согласен с тем, 
</t>
    </r>
  </si>
  <si>
    <t>что Банк не обязан сообщать мне причины отказа и возвращать Заявление;</t>
  </si>
  <si>
    <r>
      <t>ü</t>
    </r>
    <r>
      <rPr>
        <sz val="6"/>
        <rFont val="Arial"/>
        <family val="2"/>
        <charset val="204"/>
      </rPr>
      <t xml:space="preserve"> уведомлен, что  денежные средства, находящиеся на банковском  счете,  открытого  в связи с предоставлением Карты, застрахованы в порядке, размерах и на
</t>
    </r>
  </si>
  <si>
    <r>
      <t>ü</t>
    </r>
    <r>
      <rPr>
        <sz val="6"/>
        <rFont val="Arial"/>
        <family val="2"/>
        <charset val="204"/>
      </rPr>
      <t xml:space="preserve"> заявляю и подтверждаю, что Банк не несет ответственности в случае неполучения мною сообщений в связи с техническими проблемами, в том числе по вине
</t>
    </r>
  </si>
  <si>
    <t>провайдера, а также в иных случаях, произошедших не по вине Банка.</t>
  </si>
  <si>
    <t>Заполняется Банком</t>
  </si>
  <si>
    <t>Заявление клиента принято и проверено. Личность клиента удостоверена.</t>
  </si>
  <si>
    <t>(должность)</t>
  </si>
  <si>
    <t>(подпись)</t>
  </si>
  <si>
    <t>НА ОТКРЫТИЕ СЧЕТА И ПРЕДОСТАВЛЕНИЕ МЕЖДУНАРОДНОЙ РАСЧЕТНОЙ БАНКОВСКОЙ КАРТЫ</t>
  </si>
  <si>
    <t>срочное</t>
  </si>
  <si>
    <r>
      <t>ü</t>
    </r>
    <r>
      <rPr>
        <sz val="6"/>
        <rFont val="Arial"/>
        <family val="2"/>
        <charset val="204"/>
      </rPr>
      <t xml:space="preserve"> соглашаюсь получать информационные материалы из Банка на свой мобильный телефон;</t>
    </r>
  </si>
  <si>
    <t>Обработка персональных данных.</t>
  </si>
  <si>
    <t>Тип расчетной банковской карты</t>
  </si>
  <si>
    <t xml:space="preserve">международных расчетных банковских карт, далее - Правила, АО Банк «Национальный стандарт», далее - Банк, действующими на момент подписания настоящего
</t>
  </si>
  <si>
    <r>
      <t>ü</t>
    </r>
    <r>
      <rPr>
        <sz val="6"/>
        <rFont val="Arial"/>
        <family val="2"/>
        <charset val="204"/>
      </rPr>
      <t xml:space="preserve"> с Тарифами по выпуску и обслуживанию международных расчетных банковских карт, далее – Тарифы, и Правилами предоставления и обслуживания
</t>
    </r>
  </si>
  <si>
    <t>Имя и Фамилия в латинской транслитерации (не более 19 символов с разделителем)</t>
  </si>
  <si>
    <t xml:space="preserve">В соответствии с Федеральным законом от 27.07.2006 г. № 152-ФЗ «О персональных данных»
</t>
  </si>
  <si>
    <t>даю</t>
  </si>
  <si>
    <t xml:space="preserve">не даю </t>
  </si>
  <si>
    <t xml:space="preserve">Настоящее согласие дано мной до наступления одного из следующих событий: </t>
  </si>
  <si>
    <t xml:space="preserve"> - отказа Банком от заключения договора банковского счета / открытия счета</t>
  </si>
  <si>
    <t xml:space="preserve"> - истечения пятилетнего срока с момента прекращения обязательств по заключенным Банком со мной договорам банковского счета.</t>
  </si>
  <si>
    <t>свое согласие на обработку АО Банк "Национальный стандарт" (115093,г.Москва, Партийный пер. д.1,корп. 57,стр.2,3) моих персональных данных и подтверждаю, что</t>
  </si>
  <si>
    <t>давая (не давая) такое согласие, я действую своей волей и в своем интересе.</t>
  </si>
  <si>
    <t>Согласие распространяется на следующую информацию: мои фамилия, имя, отчество, дата и место рождения, паспортные данные, данные документов, удостоверяющих</t>
  </si>
  <si>
    <t>личность, адрес, в том числе адрес электронной почты, телефон, семейное, финансовое, имущественное положение, иная информация, относящаяся к моей личности и</t>
  </si>
  <si>
    <t>связанная с установлением договорных отношений (в случае необходимости).</t>
  </si>
  <si>
    <t xml:space="preserve">Согласие на обработку персональных данных дается мною в целях заключения со мной договора банковского счета путем присоединения к Правилам предоставления и </t>
  </si>
  <si>
    <t>обслуживания международных расчетных банковских карт в АО Банк "Национальный стандарт", исполнение договорных обязательств по заключенным договорам,  их</t>
  </si>
  <si>
    <t>изменения и расторжения, информирования меня о новых продуктах и услугах Банка, а также обеспечения соблюдения законов и нормативных правовых актов Российской</t>
  </si>
  <si>
    <t>Федерации.</t>
  </si>
  <si>
    <t>Согласие предоставляется на осуществление любых действий в отношении моих персональных данных, которые необходимы для достижения вышеуказанных целей,</t>
  </si>
  <si>
    <t>лицу (в том числе не кредитной и небанковской организации), передачи Банком принадлежащих ему функций и полномочий иному лицу, а также при привлечении третьих</t>
  </si>
  <si>
    <t>лиц к оказанию услуг в указанных целях. Банк вправе в необходимом объеме раскрывать для совершения вышеуказанных действий информацию обо мне (включая</t>
  </si>
  <si>
    <t>мои  персональные данные) таким третьим лицам, их агентам и иным уполномоченным ими лицам, а также предоставлять таким лицам соответствующие документы, содержащие</t>
  </si>
  <si>
    <t>указанную информацию, осуществлять иные действия с моими персональными данными в строгом соответствии с действующим законодательством.</t>
  </si>
  <si>
    <t>Настоящее согласие может быть отозвано посредством направления мною письменного уведомления Банку в произвольной форме по почте заказным письмом с уведомле-</t>
  </si>
  <si>
    <t xml:space="preserve">нием о вручении, либо вручения уведомления лично под роспись представителю Банка, если иное не установлено законодательством Российской Федерации.  В случае </t>
  </si>
  <si>
    <t>отзыва согласия на обработку персональных данных прекращение обработки персональных данных происходит только после полного исполнения Сторонами обязательств,</t>
  </si>
  <si>
    <t xml:space="preserve"> вытекающих из договорных отношений, а уничтожение персональных данных производится не ранее истечения срока хранения, установленного для конкретного вида</t>
  </si>
  <si>
    <t xml:space="preserve">документов, если персональные данные содержатся в указанных документах. </t>
  </si>
  <si>
    <r>
      <t>ü</t>
    </r>
    <r>
      <rPr>
        <sz val="6"/>
        <rFont val="Arial"/>
        <family val="2"/>
        <charset val="204"/>
      </rPr>
      <t xml:space="preserve"> обязуюсь выполнять условия указанного Договора;</t>
    </r>
  </si>
  <si>
    <r>
      <t>ü</t>
    </r>
    <r>
      <rPr>
        <sz val="6"/>
        <rFont val="Arial"/>
        <family val="2"/>
        <charset val="204"/>
      </rPr>
      <t xml:space="preserve">  действуя своей волей и в своем интересе прошу Банк без моих дополнительных распоряжений, без ограничения по сумме и количеству операций, осуществлять оплату</t>
    </r>
  </si>
  <si>
    <t>услуг (расходов) Банка в порядке и размерах, предусмотренных Правилами и Тарифами, с применением платежных документов, установленных Банком России;</t>
  </si>
  <si>
    <r>
      <t>ü</t>
    </r>
    <r>
      <rPr>
        <sz val="6"/>
        <rFont val="Arial"/>
        <family val="2"/>
        <charset val="204"/>
      </rPr>
      <t xml:space="preserve"> подписывая настоящее Заявление, выражаю свое согласие на присоединение к Правилам, которые совместно с Заявлением и Тарифами являются договором
</t>
    </r>
  </si>
  <si>
    <t>банковского счета (далее - Договор);</t>
  </si>
  <si>
    <t>Заявления, Памяткой для держателей карт ознакомлен, обязуюсь их неукоснительно соблюдать;</t>
  </si>
  <si>
    <t>Прошу предоставить доступ к услугам:</t>
  </si>
  <si>
    <t>"Зарплатный+"</t>
  </si>
  <si>
    <t>"Зарплатный"</t>
  </si>
  <si>
    <t xml:space="preserve">    Прошу открыть мне счет и предоставить международную расчетную банковскую карту в рамках тарифного плана:</t>
  </si>
  <si>
    <t>условиях, установленных Федеральным законом «О страховании вкладов физических лиц в банках Российской Федерации».</t>
  </si>
  <si>
    <t>В РАМКАХ "ЗАРПЛАТНОГО" ПРОЕКТА</t>
  </si>
  <si>
    <t>Место работы (Организация)</t>
  </si>
  <si>
    <t>Настоящим отказываюсь от sms-информирования об операциях совершенных с использованием карты.</t>
  </si>
  <si>
    <r>
      <rPr>
        <sz val="6"/>
        <rFont val="Wingdings"/>
        <charset val="2"/>
      </rPr>
      <t xml:space="preserve">ü </t>
    </r>
    <r>
      <rPr>
        <sz val="6"/>
        <rFont val="Arial"/>
        <family val="2"/>
        <charset val="204"/>
      </rPr>
      <t>При этом я уведомлен(а) и понимаю, что при отказе от услуги SMS - оповещения у меня возникает риск полного снятия мошенниками денежных средств с банковского счета, открытого для расчетов по операциям с использованием банковской карты, при утрате/краже карты путем использования мошенниками самой карты и/или информации по карте.</t>
    </r>
  </si>
  <si>
    <r>
      <rPr>
        <sz val="6"/>
        <rFont val="Wingdings"/>
        <charset val="2"/>
      </rPr>
      <t xml:space="preserve">ü </t>
    </r>
    <r>
      <rPr>
        <sz val="6"/>
        <rFont val="Arial"/>
        <family val="2"/>
        <charset val="204"/>
      </rPr>
      <t>Я осознанно отказываюсь от возможности мгновенного получения  SMS–уведомлений  о проведенной операции и, соответственно, понимаю, что отказываюсь от  возможности заблокировать карту сразу после получения  SMS–уведомления о несанкционированной операции с использованием карты.</t>
    </r>
  </si>
  <si>
    <r>
      <rPr>
        <sz val="6"/>
        <rFont val="Wingdings"/>
        <charset val="2"/>
      </rPr>
      <t xml:space="preserve">ü </t>
    </r>
    <r>
      <rPr>
        <sz val="6"/>
        <rFont val="Arial"/>
        <family val="2"/>
        <charset val="204"/>
      </rPr>
      <t>Со статьей 9 «Порядок использования электронных средств платежа» Федерального закона 161-ФЗ от 27.06.2011 г. "О национальной платежной системе» ознакомлен. Информация, изложенная в статье 9 Федерального закона 161-ФЗ от 27.06.2011г., мне понятна. Претензий к Банку не имею.</t>
    </r>
  </si>
  <si>
    <r>
      <rPr>
        <sz val="6"/>
        <rFont val="Wingdings"/>
        <charset val="2"/>
      </rPr>
      <t xml:space="preserve">ü </t>
    </r>
    <r>
      <rPr>
        <sz val="6"/>
        <rFont val="Arial"/>
        <family val="2"/>
        <charset val="204"/>
      </rPr>
      <t>Я уведомлен, что информация о совершении операций с использованием карты будет предоставляться мне в порядке, установленном п. 7.1. Правил.</t>
    </r>
  </si>
  <si>
    <t>Обработка персональных данных может осуществляться Банком с использованием и/или без использования средств автоматизации. При обработке персональных данных Банк не ограничен в применении иных способов их обработки.</t>
  </si>
  <si>
    <t xml:space="preserve">включая без ограничения: сбор, запись, обработку, систематизацию, накопление, хранение, уточнение (обновление, изменение), извлечение, использование, </t>
  </si>
  <si>
    <t>обезличивание, блокирование, удаление, уничтожение, а также на передачу моих персональных данных для достижения указанных выше целей третьему</t>
  </si>
  <si>
    <t>Мне разъяснены и понятны юридические последствия моего отказа в предоставлении согласия на обработку персональных данных, в том числе право Банка обрабатывать мои персональные данные без получения указанного согласия в объеме, сроки и в случаях, предусмотренных действующим законодательством Российской Федерации.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</si>
</sst>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8"/>
      <name val="Arial"/>
      <family val="2"/>
      <charset val="204"/>
    </font>
    <font>
      <sz val="8"/>
      <color indexed="9"/>
      <name val="Arial"/>
      <family val="2"/>
      <charset val="204"/>
    </font>
    <font>
      <b/>
      <sz val="8"/>
      <name val="Arial"/>
      <family val="2"/>
      <charset val="204"/>
    </font>
    <font>
      <sz val="6"/>
      <name val="Arial"/>
      <family val="2"/>
      <charset val="204"/>
    </font>
    <font>
      <sz val="6"/>
      <name val="Wingdings"/>
      <charset val="2"/>
    </font>
    <font>
      <sz val="8"/>
      <name val="Wingdings"/>
      <charset val="2"/>
    </font>
    <font>
      <sz val="6"/>
      <name val="Arial Cyr"/>
      <charset val="204"/>
    </font>
    <font>
      <b/>
      <sz val="8"/>
      <name val="Arial Black"/>
      <family val="2"/>
      <charset val="204"/>
    </font>
    <font>
      <b/>
      <sz val="8"/>
      <name val="Wingdings"/>
      <charset val="2"/>
    </font>
    <font>
      <sz val="7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49" fontId="2" fillId="2" borderId="0" xfId="0" applyNumberFormat="1" applyFont="1" applyFill="1"/>
    <xf numFmtId="0" fontId="2" fillId="2" borderId="0" xfId="0" applyFont="1" applyFill="1"/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2" xfId="0" applyFont="1" applyBorder="1" applyAlignment="1"/>
    <xf numFmtId="0" fontId="1" fillId="0" borderId="4" xfId="0" applyFont="1" applyBorder="1" applyAlignment="1"/>
    <xf numFmtId="49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1" xfId="0" applyFont="1" applyBorder="1" applyAlignment="1"/>
    <xf numFmtId="0" fontId="3" fillId="0" borderId="1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6" fillId="0" borderId="3" xfId="0" applyFont="1" applyFill="1" applyBorder="1" applyAlignment="1"/>
    <xf numFmtId="0" fontId="1" fillId="0" borderId="1" xfId="0" applyFont="1" applyFill="1" applyBorder="1" applyAlignment="1"/>
    <xf numFmtId="0" fontId="3" fillId="0" borderId="1" xfId="0" applyFont="1" applyFill="1" applyBorder="1" applyAlignment="1"/>
    <xf numFmtId="0" fontId="6" fillId="0" borderId="1" xfId="0" applyFont="1" applyFill="1" applyBorder="1" applyAlignment="1">
      <alignment horizontal="center"/>
    </xf>
    <xf numFmtId="0" fontId="1" fillId="0" borderId="6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7" xfId="0" applyFont="1" applyFill="1" applyBorder="1"/>
    <xf numFmtId="0" fontId="1" fillId="0" borderId="0" xfId="0" applyFont="1" applyFill="1" applyBorder="1"/>
    <xf numFmtId="0" fontId="1" fillId="0" borderId="8" xfId="0" applyFont="1" applyFill="1" applyBorder="1"/>
    <xf numFmtId="0" fontId="1" fillId="0" borderId="0" xfId="0" applyFont="1" applyFill="1" applyBorder="1" applyAlignment="1"/>
    <xf numFmtId="0" fontId="4" fillId="0" borderId="9" xfId="0" applyFont="1" applyFill="1" applyBorder="1" applyAlignment="1">
      <alignment horizontal="center"/>
    </xf>
    <xf numFmtId="0" fontId="4" fillId="0" borderId="9" xfId="0" applyFont="1" applyFill="1" applyBorder="1" applyAlignment="1"/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6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0" fontId="3" fillId="0" borderId="1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6" fillId="0" borderId="3" xfId="0" applyFont="1" applyBorder="1" applyAlignment="1">
      <alignment vertical="center"/>
    </xf>
    <xf numFmtId="0" fontId="9" fillId="4" borderId="3" xfId="0" applyFont="1" applyFill="1" applyBorder="1" applyAlignment="1">
      <alignment vertical="center"/>
    </xf>
    <xf numFmtId="0" fontId="10" fillId="0" borderId="0" xfId="0" applyFont="1" applyAlignment="1">
      <alignment vertical="center" wrapText="1"/>
    </xf>
    <xf numFmtId="0" fontId="4" fillId="0" borderId="0" xfId="0" applyFont="1" applyFill="1" applyBorder="1" applyAlignment="1">
      <alignment horizontal="justify" vertical="top" wrapText="1"/>
    </xf>
    <xf numFmtId="0" fontId="1" fillId="5" borderId="0" xfId="0" applyFont="1" applyFill="1"/>
    <xf numFmtId="0" fontId="5" fillId="0" borderId="7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8" xfId="0" applyFont="1" applyFill="1" applyBorder="1" applyAlignment="1">
      <alignment horizontal="justify" vertical="top" wrapText="1"/>
    </xf>
    <xf numFmtId="0" fontId="4" fillId="0" borderId="7" xfId="0" applyFont="1" applyFill="1" applyBorder="1" applyAlignment="1">
      <alignment horizontal="justify" vertical="top" wrapText="1"/>
    </xf>
    <xf numFmtId="0" fontId="4" fillId="0" borderId="12" xfId="0" applyFont="1" applyFill="1" applyBorder="1" applyAlignment="1">
      <alignment horizontal="justify" vertical="top" wrapText="1"/>
    </xf>
    <xf numFmtId="0" fontId="4" fillId="0" borderId="9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9" xfId="0" applyFont="1" applyFill="1" applyBorder="1" applyAlignment="1"/>
    <xf numFmtId="0" fontId="0" fillId="0" borderId="9" xfId="0" applyFill="1" applyBorder="1" applyAlignment="1"/>
    <xf numFmtId="0" fontId="3" fillId="4" borderId="9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justify" vertical="top" wrapText="1"/>
    </xf>
    <xf numFmtId="0" fontId="7" fillId="0" borderId="8" xfId="0" applyFont="1" applyFill="1" applyBorder="1" applyAlignment="1">
      <alignment horizontal="justify" vertical="top" wrapText="1"/>
    </xf>
    <xf numFmtId="0" fontId="3" fillId="3" borderId="3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3" fillId="3" borderId="1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justify" vertical="top" wrapText="1"/>
    </xf>
    <xf numFmtId="0" fontId="5" fillId="0" borderId="8" xfId="0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5" borderId="7" xfId="0" applyFont="1" applyFill="1" applyBorder="1" applyAlignment="1">
      <alignment horizontal="justify" vertical="top" wrapText="1"/>
    </xf>
    <xf numFmtId="0" fontId="4" fillId="5" borderId="0" xfId="0" applyFont="1" applyFill="1" applyBorder="1" applyAlignment="1">
      <alignment horizontal="justify" vertical="top" wrapText="1"/>
    </xf>
    <xf numFmtId="0" fontId="4" fillId="5" borderId="8" xfId="0" applyFont="1" applyFill="1" applyBorder="1" applyAlignment="1">
      <alignment horizontal="justify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5" borderId="12" xfId="0" applyFont="1" applyFill="1" applyBorder="1" applyAlignment="1">
      <alignment horizontal="justify" vertical="top" wrapText="1"/>
    </xf>
    <xf numFmtId="0" fontId="0" fillId="5" borderId="9" xfId="0" applyFill="1" applyBorder="1" applyAlignment="1">
      <alignment horizontal="justify" vertical="top" wrapText="1"/>
    </xf>
    <xf numFmtId="0" fontId="0" fillId="5" borderId="10" xfId="0" applyFill="1" applyBorder="1" applyAlignment="1">
      <alignment horizontal="justify" vertical="top" wrapText="1"/>
    </xf>
    <xf numFmtId="0" fontId="1" fillId="3" borderId="3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49" fontId="3" fillId="0" borderId="9" xfId="0" applyNumberFormat="1" applyFont="1" applyBorder="1" applyAlignment="1">
      <alignment horizontal="center"/>
    </xf>
    <xf numFmtId="0" fontId="3" fillId="0" borderId="3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0" fontId="4" fillId="0" borderId="12" xfId="0" applyFont="1" applyBorder="1" applyAlignment="1">
      <alignment horizontal="justify" vertical="center"/>
    </xf>
    <xf numFmtId="0" fontId="4" fillId="0" borderId="9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justify" vertical="center"/>
    </xf>
    <xf numFmtId="0" fontId="4" fillId="0" borderId="2" xfId="0" applyFont="1" applyBorder="1" applyAlignment="1">
      <alignment horizontal="justify" vertical="center"/>
    </xf>
    <xf numFmtId="0" fontId="4" fillId="0" borderId="4" xfId="0" applyFont="1" applyBorder="1" applyAlignment="1">
      <alignment horizontal="justify" vertical="center"/>
    </xf>
    <xf numFmtId="0" fontId="4" fillId="0" borderId="7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/>
    </xf>
    <xf numFmtId="0" fontId="4" fillId="0" borderId="8" xfId="0" applyFont="1" applyBorder="1" applyAlignment="1">
      <alignment horizontal="justify" vertical="center"/>
    </xf>
    <xf numFmtId="0" fontId="3" fillId="3" borderId="3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3" fillId="3" borderId="6" xfId="0" applyFont="1" applyFill="1" applyBorder="1" applyAlignment="1">
      <alignment horizontal="left" wrapText="1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14723</xdr:colOff>
      <xdr:row>0</xdr:row>
      <xdr:rowOff>0</xdr:rowOff>
    </xdr:from>
    <xdr:to>
      <xdr:col>10</xdr:col>
      <xdr:colOff>42424</xdr:colOff>
      <xdr:row>4</xdr:row>
      <xdr:rowOff>9525</xdr:rowOff>
    </xdr:to>
    <xdr:pic>
      <xdr:nvPicPr>
        <xdr:cNvPr id="1025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723" y="0"/>
          <a:ext cx="1493086" cy="595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108"/>
  <sheetViews>
    <sheetView tabSelected="1" zoomScale="160" zoomScaleNormal="160" workbookViewId="0">
      <selection activeCell="AA1" sqref="AA1:AP1"/>
    </sheetView>
  </sheetViews>
  <sheetFormatPr defaultColWidth="2.140625" defaultRowHeight="11.25" customHeight="1" x14ac:dyDescent="0.2"/>
  <cols>
    <col min="1" max="1" width="2.140625" style="1" customWidth="1"/>
    <col min="2" max="26" width="2.140625" style="1"/>
    <col min="27" max="27" width="2" style="1" customWidth="1"/>
    <col min="28" max="41" width="2.140625" style="1"/>
    <col min="42" max="42" width="7.42578125" style="1" customWidth="1"/>
    <col min="43" max="16384" width="2.140625" style="1"/>
  </cols>
  <sheetData>
    <row r="1" spans="1:42" ht="11.25" customHeight="1" x14ac:dyDescent="0.2">
      <c r="AA1" s="51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</row>
    <row r="2" spans="1:42" ht="11.25" customHeight="1" x14ac:dyDescent="0.2">
      <c r="Y2" s="2"/>
      <c r="Z2" s="2"/>
      <c r="AA2" s="66" t="s">
        <v>1</v>
      </c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8"/>
    </row>
    <row r="3" spans="1:42" ht="11.25" customHeight="1" x14ac:dyDescent="0.2">
      <c r="N3" s="5"/>
      <c r="O3" s="5"/>
      <c r="P3" s="5"/>
      <c r="Q3" s="5"/>
      <c r="R3" s="5"/>
      <c r="S3" s="5"/>
      <c r="T3" s="5"/>
      <c r="U3" s="5"/>
      <c r="V3" s="5"/>
      <c r="W3" s="12"/>
      <c r="X3" s="12"/>
      <c r="Y3" s="12"/>
      <c r="AA3" s="71" t="str">
        <f>"" &amp; D_NUM</f>
        <v/>
      </c>
      <c r="AB3" s="72"/>
      <c r="AC3" s="72"/>
      <c r="AD3" s="72"/>
      <c r="AE3" s="72"/>
      <c r="AF3" s="72"/>
      <c r="AG3" s="72"/>
      <c r="AH3" s="72"/>
      <c r="AI3" s="72"/>
      <c r="AJ3" s="72"/>
      <c r="AK3" s="3" t="s">
        <v>0</v>
      </c>
      <c r="AL3" s="72" t="str">
        <f>"" &amp; RIGHT(A_NUM,7)</f>
        <v/>
      </c>
      <c r="AM3" s="72"/>
      <c r="AN3" s="72"/>
      <c r="AO3" s="72"/>
      <c r="AP3" s="73"/>
    </row>
    <row r="4" spans="1:42" ht="11.2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11"/>
    </row>
    <row r="5" spans="1:42" ht="11.25" customHeight="1" x14ac:dyDescent="0.2">
      <c r="A5" s="69" t="s">
        <v>3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</row>
    <row r="6" spans="1:42" ht="11.25" customHeight="1" x14ac:dyDescent="0.2">
      <c r="A6" s="69" t="s">
        <v>58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</row>
    <row r="7" spans="1:42" ht="11.25" customHeight="1" x14ac:dyDescent="0.25">
      <c r="A7" s="70" t="s">
        <v>102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</row>
    <row r="8" spans="1:42" ht="11.25" customHeight="1" x14ac:dyDescent="0.2">
      <c r="A8" s="74" t="s">
        <v>2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</row>
    <row r="9" spans="1:42" ht="11.25" customHeight="1" x14ac:dyDescent="0.2">
      <c r="A9" s="91" t="s">
        <v>100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</row>
    <row r="10" spans="1:42" x14ac:dyDescent="0.2">
      <c r="A10" s="38" t="str">
        <f>IF(AND(LEFT(C_NUM,6)="518275",NOT(ISERROR(FIND("[ БАЗОВЫЙ ]",D_TYPE)))),"þ","¨")</f>
        <v>¨</v>
      </c>
      <c r="B10" s="53" t="s">
        <v>99</v>
      </c>
      <c r="C10" s="53"/>
      <c r="D10" s="53"/>
      <c r="E10" s="53"/>
      <c r="F10" s="53"/>
      <c r="G10" s="53"/>
      <c r="H10" s="53"/>
      <c r="I10" s="53"/>
      <c r="J10" s="53"/>
      <c r="K10" s="54" t="s">
        <v>62</v>
      </c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6"/>
    </row>
    <row r="11" spans="1:42" ht="11.25" customHeight="1" x14ac:dyDescent="0.2">
      <c r="A11" s="37"/>
      <c r="B11" s="57"/>
      <c r="C11" s="57"/>
      <c r="D11" s="57"/>
      <c r="E11" s="57"/>
      <c r="F11" s="57"/>
      <c r="G11" s="57"/>
      <c r="H11" s="57"/>
      <c r="I11" s="57"/>
      <c r="J11" s="58"/>
      <c r="K11" s="7" t="str">
        <f>IF(AND(LEFT(C_NUM,6)="518275",NOT(ISERROR(FIND("[ БАЗОВЫЙ ]",D_TYPE)))),"þ","¨")</f>
        <v>¨</v>
      </c>
      <c r="L11" s="15" t="s">
        <v>7</v>
      </c>
      <c r="M11" s="15"/>
      <c r="N11" s="15"/>
      <c r="O11" s="15"/>
      <c r="P11" s="15"/>
      <c r="Q11" s="15"/>
      <c r="R11" s="15"/>
      <c r="S11" s="15"/>
      <c r="T11" s="15"/>
      <c r="U11" s="16"/>
      <c r="V11" s="16"/>
      <c r="W11" s="16"/>
      <c r="X11" s="16"/>
      <c r="Y11" s="16"/>
      <c r="Z11" s="16"/>
      <c r="AA11" s="7" t="str">
        <f>IF(AND(LEFT(C_NUM,6)="429773",NOT(ISERROR(FIND("[ БАЗОВЫЙ ]",D_TYPE)))),"þ","¨")</f>
        <v>¨</v>
      </c>
      <c r="AB11" s="15" t="s">
        <v>4</v>
      </c>
      <c r="AC11" s="15"/>
      <c r="AD11" s="15"/>
      <c r="AE11" s="15"/>
      <c r="AF11" s="15"/>
      <c r="AG11" s="15"/>
      <c r="AH11" s="15"/>
      <c r="AI11" s="15"/>
      <c r="AJ11" s="16"/>
      <c r="AK11" s="16"/>
      <c r="AL11" s="16"/>
      <c r="AM11" s="16"/>
      <c r="AN11" s="16"/>
      <c r="AO11" s="16"/>
      <c r="AP11" s="17"/>
    </row>
    <row r="12" spans="1:42" ht="11.25" customHeight="1" x14ac:dyDescent="0.2">
      <c r="A12" s="37"/>
      <c r="B12" s="57"/>
      <c r="C12" s="57"/>
      <c r="D12" s="57"/>
      <c r="E12" s="57"/>
      <c r="F12" s="57"/>
      <c r="G12" s="57"/>
      <c r="H12" s="57"/>
      <c r="I12" s="57"/>
      <c r="J12" s="58"/>
      <c r="K12" s="7" t="str">
        <f>IF(AND(LEFT(C_NUM,6)="518372",NOT(ISERROR(FIND("[ ПРЕМИУМ ]",D_TYPE)))),"þ","¨")</f>
        <v>¨</v>
      </c>
      <c r="L12" s="15" t="s">
        <v>8</v>
      </c>
      <c r="M12" s="15"/>
      <c r="N12" s="15"/>
      <c r="O12" s="15"/>
      <c r="P12" s="15"/>
      <c r="Q12" s="15"/>
      <c r="R12" s="15"/>
      <c r="S12" s="15"/>
      <c r="T12" s="16"/>
      <c r="U12" s="16"/>
      <c r="V12" s="16"/>
      <c r="W12" s="16"/>
      <c r="X12" s="16"/>
      <c r="Y12" s="16"/>
      <c r="Z12" s="16"/>
      <c r="AA12" s="7" t="str">
        <f>IF(AND(LEFT(C_NUM,6)="429774",NOT(ISERROR(FIND("[ ПРЕМИУМ ]",D_TYPE)))),"þ","¨")</f>
        <v>¨</v>
      </c>
      <c r="AB12" s="15" t="s">
        <v>5</v>
      </c>
      <c r="AC12" s="15"/>
      <c r="AD12" s="15"/>
      <c r="AE12" s="15"/>
      <c r="AF12" s="15"/>
      <c r="AG12" s="15"/>
      <c r="AH12" s="15"/>
      <c r="AI12" s="16"/>
      <c r="AJ12" s="16"/>
      <c r="AK12" s="16"/>
      <c r="AL12" s="16"/>
      <c r="AM12" s="16"/>
      <c r="AN12" s="16"/>
      <c r="AO12" s="16"/>
      <c r="AP12" s="17"/>
    </row>
    <row r="13" spans="1:42" ht="11.25" customHeight="1" x14ac:dyDescent="0.2">
      <c r="A13" s="37"/>
      <c r="B13" s="57"/>
      <c r="C13" s="57"/>
      <c r="D13" s="57"/>
      <c r="E13" s="57"/>
      <c r="F13" s="57"/>
      <c r="G13" s="57"/>
      <c r="H13" s="57"/>
      <c r="I13" s="57"/>
      <c r="J13" s="58"/>
      <c r="K13" s="7" t="str">
        <f>IF(AND(LEFT(C_NUM,6)="516445",NOT(ISERROR(FIND("[ ПЛАТИНОВЫЙ СТАНДАРТ ]",D_TYPE)))),"þ","¨")</f>
        <v>¨</v>
      </c>
      <c r="L13" s="15" t="s">
        <v>10</v>
      </c>
      <c r="M13" s="15"/>
      <c r="N13" s="15"/>
      <c r="O13" s="15"/>
      <c r="P13" s="15"/>
      <c r="Q13" s="15"/>
      <c r="R13" s="15"/>
      <c r="S13" s="15"/>
      <c r="T13" s="16"/>
      <c r="U13" s="16"/>
      <c r="V13" s="16"/>
      <c r="W13" s="16"/>
      <c r="X13" s="16"/>
      <c r="Y13" s="16"/>
      <c r="Z13" s="16"/>
      <c r="AA13" s="7" t="str">
        <f>IF(AND(LEFT(C_NUM,6)="419608",NOT(ISERROR(FIND("[ ПЛАТИНОВЫЙ СТАНДАРТ ]",D_TYPE)))),"þ","¨")</f>
        <v>¨</v>
      </c>
      <c r="AB13" s="15" t="s">
        <v>6</v>
      </c>
      <c r="AC13" s="15"/>
      <c r="AD13" s="15"/>
      <c r="AE13" s="15"/>
      <c r="AF13" s="15"/>
      <c r="AG13" s="15"/>
      <c r="AH13" s="15"/>
      <c r="AI13" s="16"/>
      <c r="AJ13" s="16"/>
      <c r="AK13" s="16"/>
      <c r="AL13" s="16"/>
      <c r="AM13" s="16"/>
      <c r="AN13" s="16"/>
      <c r="AO13" s="16"/>
      <c r="AP13" s="17"/>
    </row>
    <row r="14" spans="1:42" ht="11.25" customHeight="1" x14ac:dyDescent="0.2">
      <c r="A14" s="37"/>
      <c r="B14" s="35"/>
      <c r="C14" s="35"/>
      <c r="D14" s="35"/>
      <c r="E14" s="35"/>
      <c r="F14" s="35"/>
      <c r="G14" s="35"/>
      <c r="H14" s="35"/>
      <c r="I14" s="35"/>
      <c r="J14" s="36"/>
      <c r="K14" s="7"/>
      <c r="L14" s="15"/>
      <c r="M14" s="15"/>
      <c r="N14" s="15"/>
      <c r="O14" s="15"/>
      <c r="P14" s="15"/>
      <c r="Q14" s="15"/>
      <c r="R14" s="15"/>
      <c r="S14" s="15"/>
      <c r="T14" s="35"/>
      <c r="U14" s="35"/>
      <c r="V14" s="35"/>
      <c r="W14" s="35"/>
      <c r="X14" s="35"/>
      <c r="Y14" s="35"/>
      <c r="Z14" s="35"/>
      <c r="AA14" s="7"/>
      <c r="AB14" s="15"/>
      <c r="AC14" s="15"/>
      <c r="AD14" s="15"/>
      <c r="AE14" s="15"/>
      <c r="AF14" s="15"/>
      <c r="AG14" s="15"/>
      <c r="AH14" s="15"/>
      <c r="AI14" s="35"/>
      <c r="AJ14" s="35"/>
      <c r="AK14" s="35"/>
      <c r="AL14" s="35"/>
      <c r="AM14" s="35"/>
      <c r="AN14" s="35"/>
      <c r="AO14" s="35"/>
      <c r="AP14" s="36"/>
    </row>
    <row r="15" spans="1:42" ht="11.25" customHeight="1" x14ac:dyDescent="0.2">
      <c r="A15" s="38" t="str">
        <f>IF(AND(LEFT(C_NUM,6)="518275",NOT(ISERROR(FIND("[ БАЗОВЫЙ ]",D_TYPE)))),"þ","¨")</f>
        <v>¨</v>
      </c>
      <c r="B15" s="53" t="s">
        <v>98</v>
      </c>
      <c r="C15" s="53"/>
      <c r="D15" s="53"/>
      <c r="E15" s="53"/>
      <c r="F15" s="53"/>
      <c r="G15" s="53"/>
      <c r="H15" s="53"/>
      <c r="I15" s="53"/>
      <c r="J15" s="53"/>
      <c r="K15" s="54" t="s">
        <v>62</v>
      </c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6"/>
    </row>
    <row r="16" spans="1:42" ht="11.25" customHeight="1" x14ac:dyDescent="0.2">
      <c r="A16" s="37"/>
      <c r="B16" s="57"/>
      <c r="C16" s="57"/>
      <c r="D16" s="57"/>
      <c r="E16" s="57"/>
      <c r="F16" s="57"/>
      <c r="G16" s="57"/>
      <c r="H16" s="57"/>
      <c r="I16" s="57"/>
      <c r="J16" s="58"/>
      <c r="K16" s="7" t="str">
        <f>IF(AND(LEFT(C_NUM,6)="518275",NOT(ISERROR(FIND("[ БАЗОВЫЙ ]",D_TYPE)))),"þ","¨")</f>
        <v>¨</v>
      </c>
      <c r="L16" s="15" t="s">
        <v>7</v>
      </c>
      <c r="M16" s="15"/>
      <c r="N16" s="15"/>
      <c r="O16" s="15"/>
      <c r="P16" s="15"/>
      <c r="Q16" s="15"/>
      <c r="R16" s="15"/>
      <c r="S16" s="15"/>
      <c r="T16" s="15"/>
      <c r="U16" s="35"/>
      <c r="V16" s="35"/>
      <c r="W16" s="35"/>
      <c r="X16" s="35"/>
      <c r="Y16" s="35"/>
      <c r="Z16" s="35"/>
      <c r="AA16" s="7" t="str">
        <f>IF(AND(LEFT(C_NUM,6)="429773",NOT(ISERROR(FIND("[ БАЗОВЫЙ ]",D_TYPE)))),"þ","¨")</f>
        <v>¨</v>
      </c>
      <c r="AB16" s="15" t="s">
        <v>4</v>
      </c>
      <c r="AC16" s="15"/>
      <c r="AD16" s="15"/>
      <c r="AE16" s="15"/>
      <c r="AF16" s="15"/>
      <c r="AG16" s="15"/>
      <c r="AH16" s="15"/>
      <c r="AI16" s="15"/>
      <c r="AJ16" s="35"/>
      <c r="AK16" s="35"/>
      <c r="AL16" s="35"/>
      <c r="AM16" s="35"/>
      <c r="AN16" s="35"/>
      <c r="AO16" s="35"/>
      <c r="AP16" s="36"/>
    </row>
    <row r="17" spans="1:42" ht="11.25" customHeight="1" x14ac:dyDescent="0.2">
      <c r="A17" s="8"/>
      <c r="B17" s="57"/>
      <c r="C17" s="57"/>
      <c r="D17" s="57"/>
      <c r="E17" s="57"/>
      <c r="F17" s="57"/>
      <c r="G17" s="57"/>
      <c r="H17" s="57"/>
      <c r="I17" s="57"/>
      <c r="J17" s="58"/>
      <c r="K17" s="7" t="str">
        <f>IF(AND(LEFT(C_NUM,6)="518372",NOT(ISERROR(FIND("[ ПРЕМИУМ ]",D_TYPE)))),"þ","¨")</f>
        <v>¨</v>
      </c>
      <c r="L17" s="15" t="s">
        <v>8</v>
      </c>
      <c r="M17" s="15"/>
      <c r="N17" s="15"/>
      <c r="O17" s="15"/>
      <c r="P17" s="15"/>
      <c r="Q17" s="15"/>
      <c r="R17" s="15"/>
      <c r="S17" s="15"/>
      <c r="T17" s="35"/>
      <c r="U17" s="35"/>
      <c r="V17" s="35"/>
      <c r="W17" s="35"/>
      <c r="X17" s="35"/>
      <c r="Y17" s="35"/>
      <c r="Z17" s="35"/>
      <c r="AA17" s="7" t="str">
        <f>IF(AND(LEFT(C_NUM,6)="429774",NOT(ISERROR(FIND("[ ПРЕМИУМ ]",D_TYPE)))),"þ","¨")</f>
        <v>¨</v>
      </c>
      <c r="AB17" s="15" t="s">
        <v>5</v>
      </c>
      <c r="AC17" s="15"/>
      <c r="AD17" s="15"/>
      <c r="AE17" s="15"/>
      <c r="AF17" s="15"/>
      <c r="AG17" s="15"/>
      <c r="AH17" s="15"/>
      <c r="AI17" s="35"/>
      <c r="AJ17" s="35"/>
      <c r="AK17" s="35"/>
      <c r="AL17" s="35"/>
      <c r="AM17" s="35"/>
      <c r="AN17" s="35"/>
      <c r="AO17" s="35"/>
      <c r="AP17" s="36"/>
    </row>
    <row r="18" spans="1:42" ht="11.25" customHeight="1" x14ac:dyDescent="0.2">
      <c r="A18" s="8"/>
      <c r="B18" s="57"/>
      <c r="C18" s="57"/>
      <c r="D18" s="57"/>
      <c r="E18" s="57"/>
      <c r="F18" s="57"/>
      <c r="G18" s="57"/>
      <c r="H18" s="57"/>
      <c r="I18" s="57"/>
      <c r="J18" s="58"/>
      <c r="K18" s="7" t="str">
        <f>IF(AND(LEFT(C_NUM,6)="516445",NOT(ISERROR(FIND("[ ПЛАТИНОВЫЙ СТАНДАРТ ]",D_TYPE)))),"þ","¨")</f>
        <v>¨</v>
      </c>
      <c r="L18" s="15" t="s">
        <v>10</v>
      </c>
      <c r="M18" s="15"/>
      <c r="N18" s="15"/>
      <c r="O18" s="15"/>
      <c r="P18" s="15"/>
      <c r="Q18" s="15"/>
      <c r="R18" s="15"/>
      <c r="S18" s="15"/>
      <c r="T18" s="35"/>
      <c r="U18" s="35"/>
      <c r="V18" s="35"/>
      <c r="W18" s="35"/>
      <c r="X18" s="35"/>
      <c r="Y18" s="35"/>
      <c r="Z18" s="35"/>
      <c r="AA18" s="7" t="str">
        <f>IF(AND(LEFT(C_NUM,6)="419608",NOT(ISERROR(FIND("[ ПЛАТИНОВЫЙ СТАНДАРТ ]",D_TYPE)))),"þ","¨")</f>
        <v>¨</v>
      </c>
      <c r="AB18" s="15" t="s">
        <v>6</v>
      </c>
      <c r="AC18" s="15"/>
      <c r="AD18" s="15"/>
      <c r="AE18" s="15"/>
      <c r="AF18" s="15"/>
      <c r="AG18" s="15"/>
      <c r="AH18" s="15"/>
      <c r="AI18" s="35"/>
      <c r="AJ18" s="35"/>
      <c r="AK18" s="35"/>
      <c r="AL18" s="35"/>
      <c r="AM18" s="35"/>
      <c r="AN18" s="35"/>
      <c r="AO18" s="35"/>
      <c r="AP18" s="36"/>
    </row>
    <row r="19" spans="1:42" ht="11.25" customHeight="1" x14ac:dyDescent="0.2">
      <c r="A19" s="7"/>
      <c r="B19" s="35"/>
      <c r="C19" s="35"/>
      <c r="D19" s="35"/>
      <c r="E19" s="35"/>
      <c r="F19" s="35"/>
      <c r="G19" s="35"/>
      <c r="H19" s="35"/>
      <c r="I19" s="35"/>
      <c r="J19" s="35"/>
      <c r="K19" s="7"/>
      <c r="L19" s="15"/>
      <c r="M19" s="15"/>
      <c r="N19" s="15"/>
      <c r="O19" s="15"/>
      <c r="P19" s="15"/>
      <c r="Q19" s="15"/>
      <c r="R19" s="15"/>
      <c r="S19" s="15"/>
      <c r="T19" s="35"/>
      <c r="U19" s="35"/>
      <c r="V19" s="35"/>
      <c r="W19" s="35"/>
      <c r="X19" s="35"/>
      <c r="Y19" s="35"/>
      <c r="Z19" s="35"/>
      <c r="AA19" s="7"/>
      <c r="AB19" s="15"/>
      <c r="AC19" s="15"/>
      <c r="AD19" s="15"/>
      <c r="AE19" s="15"/>
      <c r="AF19" s="15"/>
      <c r="AG19" s="15"/>
      <c r="AH19" s="15"/>
      <c r="AI19" s="35"/>
      <c r="AJ19" s="35"/>
      <c r="AK19" s="35"/>
      <c r="AL19" s="35"/>
      <c r="AM19" s="35"/>
      <c r="AN19" s="35"/>
      <c r="AO19" s="35"/>
      <c r="AP19" s="36"/>
    </row>
    <row r="20" spans="1:42" ht="11.25" customHeight="1" x14ac:dyDescent="0.2">
      <c r="A20" s="86" t="s">
        <v>12</v>
      </c>
      <c r="B20" s="87"/>
      <c r="C20" s="87"/>
      <c r="D20" s="87"/>
      <c r="E20" s="87"/>
      <c r="F20" s="87"/>
      <c r="G20" s="87"/>
      <c r="H20" s="87"/>
      <c r="I20" s="87"/>
      <c r="J20" s="87"/>
      <c r="K20" s="18" t="str">
        <f>IF(C_PRIORITY="0","þ","¨")</f>
        <v>¨</v>
      </c>
      <c r="L20" s="19" t="s">
        <v>13</v>
      </c>
      <c r="M20" s="19"/>
      <c r="N20" s="19"/>
      <c r="O20" s="19"/>
      <c r="P20" s="20"/>
      <c r="Q20" s="21"/>
      <c r="R20" s="19"/>
      <c r="S20" s="21" t="str">
        <f>IF(AND(C_PRIORITY&lt;&gt;"0",NOT(ISBLANK(C_PRIORITY))),"þ","¨")</f>
        <v>¨</v>
      </c>
      <c r="T20" s="19" t="s">
        <v>59</v>
      </c>
      <c r="U20" s="20"/>
      <c r="V20" s="21"/>
      <c r="W20" s="19"/>
      <c r="X20" s="19"/>
      <c r="Y20" s="19"/>
      <c r="Z20" s="22"/>
      <c r="AA20" s="87" t="s">
        <v>11</v>
      </c>
      <c r="AB20" s="87"/>
      <c r="AC20" s="87"/>
      <c r="AD20" s="87"/>
      <c r="AE20" s="87"/>
      <c r="AF20" s="87"/>
      <c r="AG20" s="92" t="str">
        <f>"" &amp; C_SECRET</f>
        <v/>
      </c>
      <c r="AH20" s="93"/>
      <c r="AI20" s="93"/>
      <c r="AJ20" s="93"/>
      <c r="AK20" s="93"/>
      <c r="AL20" s="93"/>
      <c r="AM20" s="93"/>
      <c r="AN20" s="93"/>
      <c r="AO20" s="93"/>
      <c r="AP20" s="94"/>
    </row>
    <row r="22" spans="1:42" ht="11.25" customHeight="1" x14ac:dyDescent="0.2">
      <c r="A22" s="86" t="s">
        <v>14</v>
      </c>
      <c r="B22" s="87"/>
      <c r="C22" s="87"/>
      <c r="D22" s="87"/>
      <c r="E22" s="87"/>
      <c r="F22" s="87"/>
      <c r="G22" s="87"/>
      <c r="H22" s="87"/>
      <c r="I22" s="87"/>
      <c r="J22" s="88"/>
      <c r="K22" s="97" t="str">
        <f>"" &amp; A_FIO</f>
        <v/>
      </c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9"/>
    </row>
    <row r="23" spans="1:42" ht="11.25" customHeight="1" x14ac:dyDescent="0.2">
      <c r="A23" s="100" t="s">
        <v>65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2"/>
    </row>
    <row r="24" spans="1:42" ht="11.25" customHeight="1" x14ac:dyDescent="0.2">
      <c r="A24" s="95" t="str">
        <f>MID(C_FIOLATIN,1,1)</f>
        <v/>
      </c>
      <c r="B24" s="96"/>
      <c r="C24" s="95" t="str">
        <f>MID(C_FIOLATIN,2,1)</f>
        <v/>
      </c>
      <c r="D24" s="96"/>
      <c r="E24" s="95" t="str">
        <f>MID(C_FIOLATIN,3,1)</f>
        <v/>
      </c>
      <c r="F24" s="96"/>
      <c r="G24" s="95" t="str">
        <f>MID(C_FIOLATIN,4,1)</f>
        <v/>
      </c>
      <c r="H24" s="96"/>
      <c r="I24" s="95" t="str">
        <f>MID(C_FIOLATIN,5,1)</f>
        <v/>
      </c>
      <c r="J24" s="96"/>
      <c r="K24" s="95" t="str">
        <f>MID(C_FIOLATIN,6,1)</f>
        <v/>
      </c>
      <c r="L24" s="96"/>
      <c r="M24" s="95" t="str">
        <f>MID(C_FIOLATIN,7,1)</f>
        <v/>
      </c>
      <c r="N24" s="96"/>
      <c r="O24" s="95" t="str">
        <f>MID(C_FIOLATIN,8,1)</f>
        <v/>
      </c>
      <c r="P24" s="96"/>
      <c r="Q24" s="95" t="str">
        <f>MID(C_FIOLATIN,9,1)</f>
        <v/>
      </c>
      <c r="R24" s="96"/>
      <c r="S24" s="95" t="str">
        <f>MID(C_FIOLATIN,10,1)</f>
        <v/>
      </c>
      <c r="T24" s="96"/>
      <c r="U24" s="95" t="str">
        <f>MID(C_FIOLATIN,11,1)</f>
        <v/>
      </c>
      <c r="V24" s="96"/>
      <c r="W24" s="95" t="str">
        <f>MID(C_FIOLATIN,12,1)</f>
        <v/>
      </c>
      <c r="X24" s="96"/>
      <c r="Y24" s="95" t="str">
        <f>MID(C_FIOLATIN,13,1)</f>
        <v/>
      </c>
      <c r="Z24" s="96"/>
      <c r="AA24" s="95" t="str">
        <f>MID(C_FIOLATIN,14,1)</f>
        <v/>
      </c>
      <c r="AB24" s="96"/>
      <c r="AC24" s="95" t="str">
        <f>MID(C_FIOLATIN,15,1)</f>
        <v/>
      </c>
      <c r="AD24" s="96"/>
      <c r="AE24" s="95" t="str">
        <f>MID(C_FIOLATIN,16,1)</f>
        <v/>
      </c>
      <c r="AF24" s="96"/>
      <c r="AG24" s="95" t="str">
        <f>MID(C_FIOLATIN,17,1)</f>
        <v/>
      </c>
      <c r="AH24" s="96"/>
      <c r="AI24" s="95" t="str">
        <f>MID(C_FIOLATIN,18,1)</f>
        <v/>
      </c>
      <c r="AJ24" s="96"/>
      <c r="AK24" s="95" t="str">
        <f>MID(C_FIOLATIN,19,1)</f>
        <v/>
      </c>
      <c r="AL24" s="96"/>
      <c r="AM24" s="54" t="str">
        <f>MID(C_FIOLATIN,20,1)</f>
        <v/>
      </c>
      <c r="AN24" s="55"/>
      <c r="AO24" s="55"/>
      <c r="AP24" s="56"/>
    </row>
    <row r="25" spans="1:42" ht="11.25" customHeight="1" x14ac:dyDescent="0.2">
      <c r="A25" s="86" t="s">
        <v>15</v>
      </c>
      <c r="B25" s="87"/>
      <c r="C25" s="87"/>
      <c r="D25" s="87"/>
      <c r="E25" s="87"/>
      <c r="F25" s="87"/>
      <c r="G25" s="87"/>
      <c r="H25" s="87"/>
      <c r="I25" s="87"/>
      <c r="J25" s="88"/>
      <c r="K25" s="97" t="str">
        <f>"" &amp; C_BIRTHDAY</f>
        <v/>
      </c>
      <c r="L25" s="98"/>
      <c r="M25" s="98"/>
      <c r="N25" s="98"/>
      <c r="O25" s="98"/>
      <c r="P25" s="99"/>
      <c r="Q25" s="86" t="s">
        <v>16</v>
      </c>
      <c r="R25" s="87"/>
      <c r="S25" s="87"/>
      <c r="T25" s="87"/>
      <c r="U25" s="87"/>
      <c r="V25" s="87"/>
      <c r="W25" s="88"/>
      <c r="X25" s="97" t="str">
        <f>"" &amp; C_BIRTHPLACE</f>
        <v/>
      </c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9"/>
    </row>
    <row r="26" spans="1:42" ht="11.25" customHeight="1" x14ac:dyDescent="0.2">
      <c r="A26" s="86" t="s">
        <v>17</v>
      </c>
      <c r="B26" s="87"/>
      <c r="C26" s="87"/>
      <c r="D26" s="87"/>
      <c r="E26" s="87"/>
      <c r="F26" s="87"/>
      <c r="G26" s="87"/>
      <c r="H26" s="87"/>
      <c r="I26" s="87"/>
      <c r="J26" s="88"/>
      <c r="K26" s="8" t="str">
        <f>IF(C_RESIDENT="1","þ","¨")</f>
        <v>¨</v>
      </c>
      <c r="L26" s="98" t="s">
        <v>18</v>
      </c>
      <c r="M26" s="98"/>
      <c r="N26" s="98"/>
      <c r="O26" s="98"/>
      <c r="P26" s="7" t="str">
        <f>IF(C_RESIDENT="0","þ","¨")</f>
        <v>¨</v>
      </c>
      <c r="Q26" s="98" t="s">
        <v>19</v>
      </c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104"/>
      <c r="AG26" s="105"/>
      <c r="AH26" s="106" t="s">
        <v>20</v>
      </c>
      <c r="AI26" s="107"/>
      <c r="AJ26" s="108"/>
      <c r="AK26" s="6" t="str">
        <f>IF(C_SEX="М","þ","¨")</f>
        <v>¨</v>
      </c>
      <c r="AL26" s="9" t="s">
        <v>21</v>
      </c>
      <c r="AM26" s="9"/>
      <c r="AN26" s="6" t="str">
        <f>IF(C_SEX="Ж","þ","¨")</f>
        <v>¨</v>
      </c>
      <c r="AO26" s="9" t="s">
        <v>22</v>
      </c>
      <c r="AP26" s="10"/>
    </row>
    <row r="27" spans="1:42" ht="11.25" customHeight="1" x14ac:dyDescent="0.2">
      <c r="A27" s="103" t="s">
        <v>23</v>
      </c>
      <c r="B27" s="103"/>
      <c r="C27" s="103"/>
      <c r="D27" s="103"/>
      <c r="E27" s="103"/>
      <c r="F27" s="103"/>
      <c r="G27" s="103"/>
      <c r="H27" s="103"/>
      <c r="I27" s="103"/>
      <c r="J27" s="103"/>
      <c r="K27" s="61" t="s">
        <v>24</v>
      </c>
      <c r="L27" s="61"/>
      <c r="M27" s="61"/>
      <c r="N27" s="61"/>
      <c r="O27" s="61"/>
      <c r="P27" s="8" t="str">
        <f>IF(C_DOCTYPE="Паспорт РФ","þ","¨")</f>
        <v>¨</v>
      </c>
      <c r="Q27" s="98" t="s">
        <v>25</v>
      </c>
      <c r="R27" s="98"/>
      <c r="S27" s="98"/>
      <c r="T27" s="98"/>
      <c r="U27" s="98"/>
      <c r="V27" s="7" t="str">
        <f>IF(AND(C_DOCTYPE&lt;&gt;"Паспорт РФ",NOT(ISBLANK(C_DOCTYPE))),"þ","¨")</f>
        <v>¨</v>
      </c>
      <c r="W27" s="98" t="s">
        <v>26</v>
      </c>
      <c r="X27" s="98"/>
      <c r="Y27" s="98"/>
      <c r="Z27" s="98"/>
      <c r="AA27" s="98"/>
      <c r="AB27" s="98"/>
      <c r="AC27" s="98"/>
      <c r="AD27" s="98"/>
      <c r="AE27" s="98"/>
      <c r="AF27" s="98" t="str">
        <f>IF(C_DOCTYPE&lt;&gt;"Паспорт РФ","" &amp; C_DOCTYPE,"")</f>
        <v/>
      </c>
      <c r="AG27" s="98"/>
      <c r="AH27" s="98"/>
      <c r="AI27" s="98"/>
      <c r="AJ27" s="98"/>
      <c r="AK27" s="98"/>
      <c r="AL27" s="98"/>
      <c r="AM27" s="98"/>
      <c r="AN27" s="98"/>
      <c r="AO27" s="98"/>
      <c r="AP27" s="99"/>
    </row>
    <row r="28" spans="1:42" ht="11.25" customHeight="1" x14ac:dyDescent="0.2">
      <c r="A28" s="103"/>
      <c r="B28" s="103"/>
      <c r="C28" s="103"/>
      <c r="D28" s="103"/>
      <c r="E28" s="103"/>
      <c r="F28" s="103"/>
      <c r="G28" s="103"/>
      <c r="H28" s="103"/>
      <c r="I28" s="103"/>
      <c r="J28" s="103"/>
      <c r="K28" s="61" t="s">
        <v>27</v>
      </c>
      <c r="L28" s="61"/>
      <c r="M28" s="61"/>
      <c r="N28" s="61"/>
      <c r="O28" s="61"/>
      <c r="P28" s="97" t="str">
        <f>IF(ISERR(FIND(" ",C_DOCNUM,1)),"",MID(C_DOCNUM,1,FIND(" ",C_DOCNUM,1)-1))</f>
        <v/>
      </c>
      <c r="Q28" s="98"/>
      <c r="R28" s="98"/>
      <c r="S28" s="99"/>
      <c r="T28" s="127" t="s">
        <v>28</v>
      </c>
      <c r="U28" s="128"/>
      <c r="V28" s="128"/>
      <c r="W28" s="128"/>
      <c r="X28" s="129"/>
      <c r="Y28" s="97" t="str">
        <f>IF(ISERR(FIND(" ",C_DOCNUM,1)),"" &amp; C_DOCNUM,MID(C_DOCNUM,FIND(" ",C_DOCNUM,1)+1,20))</f>
        <v/>
      </c>
      <c r="Z28" s="98"/>
      <c r="AA28" s="98"/>
      <c r="AB28" s="98"/>
      <c r="AC28" s="98"/>
      <c r="AD28" s="98"/>
      <c r="AE28" s="99"/>
      <c r="AF28" s="137" t="s">
        <v>29</v>
      </c>
      <c r="AG28" s="137"/>
      <c r="AH28" s="137"/>
      <c r="AI28" s="137"/>
      <c r="AJ28" s="137"/>
      <c r="AK28" s="63" t="str">
        <f>"" &amp; C_DOCDATE</f>
        <v/>
      </c>
      <c r="AL28" s="64"/>
      <c r="AM28" s="64"/>
      <c r="AN28" s="64"/>
      <c r="AO28" s="64"/>
      <c r="AP28" s="65"/>
    </row>
    <row r="29" spans="1:42" ht="11.25" customHeight="1" x14ac:dyDescent="0.2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61" t="s">
        <v>30</v>
      </c>
      <c r="L29" s="61"/>
      <c r="M29" s="61"/>
      <c r="N29" s="61"/>
      <c r="O29" s="61"/>
      <c r="P29" s="62" t="str">
        <f>"" &amp; C_DOCPLACE &amp; " " &amp; C_DOCPLACE_P</f>
        <v xml:space="preserve"> </v>
      </c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</row>
    <row r="30" spans="1:42" ht="11.25" customHeight="1" x14ac:dyDescent="0.2">
      <c r="A30" s="134"/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6"/>
    </row>
    <row r="31" spans="1:42" ht="11.25" customHeight="1" x14ac:dyDescent="0.2">
      <c r="A31" s="100" t="s">
        <v>31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2"/>
    </row>
    <row r="32" spans="1:42" ht="11.25" customHeight="1" x14ac:dyDescent="0.2">
      <c r="A32" s="62" t="str">
        <f>"" &amp; C_REGADDR</f>
        <v/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</row>
    <row r="33" spans="1:42" ht="11.25" customHeight="1" x14ac:dyDescent="0.2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</row>
    <row r="34" spans="1:42" ht="11.25" customHeight="1" x14ac:dyDescent="0.2">
      <c r="A34" s="100" t="s">
        <v>32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2"/>
    </row>
    <row r="35" spans="1:42" ht="11.25" customHeight="1" x14ac:dyDescent="0.2">
      <c r="A35" s="62" t="str">
        <f>"" &amp; C_POSTADDR</f>
        <v/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</row>
    <row r="36" spans="1:42" ht="11.25" customHeight="1" x14ac:dyDescent="0.2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</row>
    <row r="37" spans="1:42" ht="23.25" customHeight="1" x14ac:dyDescent="0.2">
      <c r="A37" s="149" t="s">
        <v>103</v>
      </c>
      <c r="B37" s="150"/>
      <c r="C37" s="150"/>
      <c r="D37" s="150"/>
      <c r="E37" s="150"/>
      <c r="F37" s="150"/>
      <c r="G37" s="150"/>
      <c r="H37" s="150"/>
      <c r="I37" s="150"/>
      <c r="J37" s="151"/>
      <c r="K37" s="92" t="str">
        <f>"" &amp; C_FACTORY_NAME</f>
        <v/>
      </c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135"/>
      <c r="AH37" s="135"/>
      <c r="AI37" s="135"/>
      <c r="AJ37" s="135"/>
      <c r="AK37" s="135"/>
      <c r="AL37" s="135"/>
      <c r="AM37" s="135"/>
      <c r="AN37" s="135"/>
      <c r="AO37" s="135"/>
      <c r="AP37" s="136"/>
    </row>
    <row r="38" spans="1:42" ht="11.25" customHeight="1" x14ac:dyDescent="0.2">
      <c r="A38" s="86" t="s">
        <v>33</v>
      </c>
      <c r="B38" s="87"/>
      <c r="C38" s="87"/>
      <c r="D38" s="87"/>
      <c r="E38" s="87"/>
      <c r="F38" s="87"/>
      <c r="G38" s="87"/>
      <c r="H38" s="87"/>
      <c r="I38" s="87"/>
      <c r="J38" s="88"/>
      <c r="K38" s="61" t="s">
        <v>34</v>
      </c>
      <c r="L38" s="61"/>
      <c r="M38" s="61"/>
      <c r="N38" s="61"/>
      <c r="O38" s="62" t="str">
        <f>"" &amp; C_PHONE</f>
        <v/>
      </c>
      <c r="P38" s="62"/>
      <c r="Q38" s="62"/>
      <c r="R38" s="62"/>
      <c r="S38" s="62"/>
      <c r="T38" s="62"/>
      <c r="U38" s="62"/>
      <c r="V38" s="61" t="s">
        <v>35</v>
      </c>
      <c r="W38" s="61"/>
      <c r="X38" s="61"/>
      <c r="Y38" s="61"/>
      <c r="Z38" s="62" t="str">
        <f>"" &amp; C_PHONE_M</f>
        <v/>
      </c>
      <c r="AA38" s="62"/>
      <c r="AB38" s="62"/>
      <c r="AC38" s="62"/>
      <c r="AD38" s="62"/>
      <c r="AE38" s="62"/>
      <c r="AF38" s="62"/>
      <c r="AG38" s="61" t="s">
        <v>36</v>
      </c>
      <c r="AH38" s="61"/>
      <c r="AI38" s="61"/>
      <c r="AJ38" s="62"/>
      <c r="AK38" s="62"/>
      <c r="AL38" s="62"/>
      <c r="AM38" s="62"/>
      <c r="AN38" s="62"/>
      <c r="AO38" s="62"/>
      <c r="AP38" s="62"/>
    </row>
    <row r="39" spans="1:42" ht="11.25" customHeight="1" x14ac:dyDescent="0.2">
      <c r="A39" s="49" t="s">
        <v>97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</row>
    <row r="40" spans="1:42" ht="11.25" customHeight="1" x14ac:dyDescent="0.2">
      <c r="A40" s="141" t="s">
        <v>9</v>
      </c>
      <c r="B40" s="152"/>
      <c r="C40" s="86" t="s">
        <v>41</v>
      </c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8"/>
    </row>
    <row r="41" spans="1:42" ht="11.25" customHeight="1" x14ac:dyDescent="0.2">
      <c r="A41" s="153"/>
      <c r="B41" s="154"/>
      <c r="C41" s="130" t="s">
        <v>43</v>
      </c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2"/>
      <c r="Z41" s="133" t="s">
        <v>42</v>
      </c>
      <c r="AA41" s="133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60"/>
    </row>
    <row r="42" spans="1:42" ht="11.25" customHeight="1" x14ac:dyDescent="0.2">
      <c r="A42" s="42" t="s">
        <v>60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4"/>
    </row>
    <row r="43" spans="1:42" ht="11.25" customHeight="1" x14ac:dyDescent="0.2">
      <c r="A43" s="42" t="s">
        <v>52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4"/>
    </row>
    <row r="44" spans="1:42" ht="11.25" customHeight="1" x14ac:dyDescent="0.2">
      <c r="A44" s="46" t="s">
        <v>53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8"/>
    </row>
    <row r="45" spans="1:42" ht="11.25" customHeight="1" x14ac:dyDescent="0.2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</row>
    <row r="46" spans="1:42" ht="11.25" customHeight="1" x14ac:dyDescent="0.2">
      <c r="A46" s="141" t="s">
        <v>9</v>
      </c>
      <c r="B46" s="142"/>
      <c r="C46" s="106" t="s">
        <v>104</v>
      </c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8"/>
    </row>
    <row r="47" spans="1:42" ht="24" customHeight="1" x14ac:dyDescent="0.2">
      <c r="A47" s="143" t="s">
        <v>105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5"/>
    </row>
    <row r="48" spans="1:42" ht="19.5" customHeight="1" x14ac:dyDescent="0.2">
      <c r="A48" s="146" t="s">
        <v>106</v>
      </c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8"/>
    </row>
    <row r="49" spans="1:42" ht="19.5" customHeight="1" x14ac:dyDescent="0.2">
      <c r="A49" s="146" t="s">
        <v>107</v>
      </c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8"/>
    </row>
    <row r="50" spans="1:42" ht="19.5" customHeight="1" x14ac:dyDescent="0.2">
      <c r="A50" s="138" t="s">
        <v>108</v>
      </c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40"/>
    </row>
    <row r="51" spans="1:42" ht="11.25" customHeight="1" x14ac:dyDescent="0.2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</row>
    <row r="52" spans="1:42" ht="11.25" customHeight="1" x14ac:dyDescent="0.2">
      <c r="A52" s="49" t="s">
        <v>37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</row>
    <row r="53" spans="1:42" ht="11.25" customHeight="1" x14ac:dyDescent="0.2">
      <c r="A53" s="109" t="s">
        <v>64</v>
      </c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1"/>
    </row>
    <row r="54" spans="1:42" ht="11.25" customHeight="1" x14ac:dyDescent="0.2">
      <c r="A54" s="45" t="s">
        <v>63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4"/>
    </row>
    <row r="55" spans="1:42" ht="11.25" customHeight="1" x14ac:dyDescent="0.2">
      <c r="A55" s="45" t="s">
        <v>96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4"/>
    </row>
    <row r="56" spans="1:42" ht="11.25" customHeight="1" x14ac:dyDescent="0.2">
      <c r="A56" s="42" t="s">
        <v>94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4"/>
    </row>
    <row r="57" spans="1:42" ht="11.25" customHeight="1" x14ac:dyDescent="0.2">
      <c r="A57" s="45" t="s">
        <v>95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4"/>
    </row>
    <row r="58" spans="1:42" ht="11.25" customHeight="1" x14ac:dyDescent="0.2">
      <c r="A58" s="42" t="s">
        <v>91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4"/>
    </row>
    <row r="59" spans="1:42" ht="11.25" customHeight="1" x14ac:dyDescent="0.2">
      <c r="A59" s="42" t="s">
        <v>92</v>
      </c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3"/>
    </row>
    <row r="60" spans="1:42" ht="11.25" customHeight="1" x14ac:dyDescent="0.2">
      <c r="A60" s="45" t="s">
        <v>93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4"/>
    </row>
    <row r="61" spans="1:42" ht="11.25" customHeight="1" x14ac:dyDescent="0.2">
      <c r="A61" s="42" t="s">
        <v>44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4"/>
    </row>
    <row r="62" spans="1:42" ht="11.25" customHeight="1" x14ac:dyDescent="0.2">
      <c r="A62" s="45" t="s">
        <v>45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4"/>
    </row>
    <row r="63" spans="1:42" ht="11.25" customHeight="1" x14ac:dyDescent="0.2">
      <c r="A63" s="42" t="s">
        <v>46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4"/>
    </row>
    <row r="64" spans="1:42" ht="11.25" customHeight="1" x14ac:dyDescent="0.2">
      <c r="A64" s="42" t="s">
        <v>47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4"/>
    </row>
    <row r="65" spans="1:82" ht="11.25" customHeight="1" x14ac:dyDescent="0.2">
      <c r="A65" s="45" t="s">
        <v>48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4"/>
    </row>
    <row r="66" spans="1:82" ht="11.25" customHeight="1" x14ac:dyDescent="0.2">
      <c r="A66" s="42" t="s">
        <v>49</v>
      </c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4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</row>
    <row r="67" spans="1:82" ht="11.25" customHeight="1" x14ac:dyDescent="0.2">
      <c r="A67" s="45" t="s">
        <v>50</v>
      </c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4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</row>
    <row r="68" spans="1:82" ht="11.25" customHeight="1" x14ac:dyDescent="0.2">
      <c r="A68" s="42" t="s">
        <v>51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4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</row>
    <row r="69" spans="1:82" ht="11.25" customHeight="1" x14ac:dyDescent="0.2">
      <c r="A69" s="45" t="s">
        <v>101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4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</row>
    <row r="70" spans="1:82" ht="0.75" customHeight="1" x14ac:dyDescent="0.2">
      <c r="A70" s="46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8"/>
    </row>
    <row r="71" spans="1:82" ht="11.25" customHeight="1" x14ac:dyDescent="0.2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</row>
    <row r="72" spans="1:82" ht="11.25" customHeight="1" x14ac:dyDescent="0.2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</row>
    <row r="73" spans="1:82" ht="11.25" customHeight="1" x14ac:dyDescent="0.2">
      <c r="A73" s="50" t="s">
        <v>61</v>
      </c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</row>
    <row r="74" spans="1:82" ht="11.25" customHeight="1" x14ac:dyDescent="0.2">
      <c r="A74" s="114" t="s">
        <v>66</v>
      </c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33" t="str">
        <f>IF(C_PRIORITY="0","þ","¨")</f>
        <v>¨</v>
      </c>
      <c r="AA74" s="116" t="s">
        <v>67</v>
      </c>
      <c r="AB74" s="116"/>
      <c r="AC74" s="116"/>
      <c r="AD74" s="116"/>
      <c r="AE74" s="116"/>
      <c r="AF74" s="116"/>
      <c r="AG74" s="116"/>
      <c r="AH74" s="33" t="str">
        <f>IF(C_PRIORITY="0","þ","¨")</f>
        <v>¨</v>
      </c>
      <c r="AI74" s="116" t="s">
        <v>68</v>
      </c>
      <c r="AJ74" s="116"/>
      <c r="AK74" s="116"/>
      <c r="AL74" s="116"/>
      <c r="AM74" s="116"/>
      <c r="AN74" s="116"/>
      <c r="AO74" s="116"/>
      <c r="AP74" s="117"/>
    </row>
    <row r="75" spans="1:82" ht="11.25" customHeight="1" x14ac:dyDescent="0.2">
      <c r="A75" s="45" t="s">
        <v>72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4"/>
    </row>
    <row r="76" spans="1:82" ht="11.25" customHeight="1" x14ac:dyDescent="0.2">
      <c r="A76" s="45" t="s">
        <v>73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4"/>
    </row>
    <row r="77" spans="1:82" ht="11.25" customHeight="1" x14ac:dyDescent="0.2">
      <c r="A77" s="45" t="s">
        <v>74</v>
      </c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4"/>
    </row>
    <row r="78" spans="1:82" ht="11.25" customHeight="1" x14ac:dyDescent="0.2">
      <c r="A78" s="45" t="s">
        <v>75</v>
      </c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4"/>
    </row>
    <row r="79" spans="1:82" ht="11.25" customHeight="1" x14ac:dyDescent="0.2">
      <c r="A79" s="45" t="s">
        <v>76</v>
      </c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4"/>
    </row>
    <row r="80" spans="1:82" ht="11.25" customHeight="1" x14ac:dyDescent="0.2">
      <c r="A80" s="45" t="s">
        <v>77</v>
      </c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4"/>
    </row>
    <row r="81" spans="1:42" ht="11.25" customHeight="1" x14ac:dyDescent="0.2">
      <c r="A81" s="45" t="s">
        <v>78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4"/>
    </row>
    <row r="82" spans="1:42" ht="11.25" customHeight="1" x14ac:dyDescent="0.2">
      <c r="A82" s="45" t="s">
        <v>79</v>
      </c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4"/>
    </row>
    <row r="83" spans="1:42" ht="11.25" customHeight="1" x14ac:dyDescent="0.2">
      <c r="A83" s="45" t="s">
        <v>80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4"/>
    </row>
    <row r="84" spans="1:42" ht="11.25" customHeight="1" x14ac:dyDescent="0.2">
      <c r="A84" s="45" t="s">
        <v>81</v>
      </c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4"/>
    </row>
    <row r="85" spans="1:42" s="41" customFormat="1" ht="12" customHeight="1" x14ac:dyDescent="0.2">
      <c r="A85" s="118" t="s">
        <v>110</v>
      </c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20"/>
    </row>
    <row r="86" spans="1:42" s="41" customFormat="1" ht="11.25" customHeight="1" x14ac:dyDescent="0.2">
      <c r="A86" s="118" t="s">
        <v>111</v>
      </c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20"/>
    </row>
    <row r="87" spans="1:42" ht="11.25" customHeight="1" x14ac:dyDescent="0.2">
      <c r="A87" s="45" t="s">
        <v>82</v>
      </c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4"/>
    </row>
    <row r="88" spans="1:42" ht="11.25" customHeight="1" x14ac:dyDescent="0.2">
      <c r="A88" s="45" t="s">
        <v>83</v>
      </c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4"/>
    </row>
    <row r="89" spans="1:42" ht="11.25" customHeight="1" x14ac:dyDescent="0.2">
      <c r="A89" s="83" t="s">
        <v>84</v>
      </c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85"/>
    </row>
    <row r="90" spans="1:42" ht="11.25" customHeight="1" x14ac:dyDescent="0.2">
      <c r="A90" s="45" t="s">
        <v>85</v>
      </c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4"/>
    </row>
    <row r="91" spans="1:42" s="41" customFormat="1" ht="18" customHeight="1" x14ac:dyDescent="0.2">
      <c r="A91" s="121" t="s">
        <v>109</v>
      </c>
      <c r="B91" s="122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  <c r="Z91" s="122"/>
      <c r="AA91" s="122"/>
      <c r="AB91" s="122"/>
      <c r="AC91" s="122"/>
      <c r="AD91" s="122"/>
      <c r="AE91" s="122"/>
      <c r="AF91" s="122"/>
      <c r="AG91" s="122"/>
      <c r="AH91" s="122"/>
      <c r="AI91" s="122"/>
      <c r="AJ91" s="122"/>
      <c r="AK91" s="122"/>
      <c r="AL91" s="122"/>
      <c r="AM91" s="122"/>
      <c r="AN91" s="122"/>
      <c r="AO91" s="122"/>
      <c r="AP91" s="123"/>
    </row>
    <row r="92" spans="1:42" ht="11.25" customHeight="1" x14ac:dyDescent="0.2">
      <c r="A92" s="45" t="s">
        <v>69</v>
      </c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4"/>
    </row>
    <row r="93" spans="1:42" ht="11.25" customHeight="1" x14ac:dyDescent="0.2">
      <c r="A93" s="83" t="s">
        <v>70</v>
      </c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5"/>
    </row>
    <row r="94" spans="1:42" ht="11.25" customHeight="1" x14ac:dyDescent="0.2">
      <c r="A94" s="83" t="s">
        <v>71</v>
      </c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/>
      <c r="AN94" s="84"/>
      <c r="AO94" s="84"/>
      <c r="AP94" s="85"/>
    </row>
    <row r="95" spans="1:42" ht="11.25" customHeight="1" x14ac:dyDescent="0.2">
      <c r="A95" s="45" t="s">
        <v>86</v>
      </c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4"/>
    </row>
    <row r="96" spans="1:42" ht="11.25" customHeight="1" x14ac:dyDescent="0.2">
      <c r="A96" s="45" t="s">
        <v>87</v>
      </c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4"/>
    </row>
    <row r="97" spans="1:42" ht="11.25" customHeight="1" x14ac:dyDescent="0.2">
      <c r="A97" s="83" t="s">
        <v>88</v>
      </c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/>
      <c r="AN97" s="84"/>
      <c r="AO97" s="84"/>
      <c r="AP97" s="85"/>
    </row>
    <row r="98" spans="1:42" ht="11.25" customHeight="1" x14ac:dyDescent="0.2">
      <c r="A98" s="83" t="s">
        <v>89</v>
      </c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5"/>
    </row>
    <row r="99" spans="1:42" ht="11.25" customHeight="1" x14ac:dyDescent="0.2">
      <c r="A99" s="45" t="s">
        <v>90</v>
      </c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4"/>
    </row>
    <row r="100" spans="1:42" s="41" customFormat="1" ht="19.5" customHeight="1" x14ac:dyDescent="0.2">
      <c r="A100" s="124" t="s">
        <v>112</v>
      </c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5"/>
      <c r="AM100" s="125"/>
      <c r="AN100" s="125"/>
      <c r="AO100" s="125"/>
      <c r="AP100" s="126"/>
    </row>
    <row r="101" spans="1:42" ht="11.25" customHeight="1" x14ac:dyDescent="0.2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14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</row>
    <row r="102" spans="1:42" ht="11.25" customHeight="1" x14ac:dyDescent="0.2">
      <c r="A102" s="59" t="str">
        <f>"" &amp; A_DATE</f>
        <v/>
      </c>
      <c r="B102" s="59"/>
      <c r="C102" s="59"/>
      <c r="D102" s="59"/>
      <c r="E102" s="59"/>
      <c r="F102" s="59"/>
      <c r="G102" s="59"/>
      <c r="H102" s="59"/>
      <c r="J102" s="59"/>
      <c r="K102" s="59"/>
      <c r="L102" s="59"/>
      <c r="M102" s="59"/>
      <c r="N102" s="59"/>
      <c r="O102" s="59"/>
      <c r="P102" s="59"/>
      <c r="Q102" s="59"/>
      <c r="S102" s="59" t="str">
        <f>IF(ISERR((FIND(" ",C_FIO,1))),""&amp;C_FIO,MID(C_FIO,1,FIND(" ",C_FIO,1)) &amp; IF(ISERR(MID(C_FIO,FIND(" ",C_FIO,1)+1,1)),"",MID(C_FIO,FIND(" ",C_FIO,1)+1,1) &amp; ". " &amp; IF(ISERR(FIND(" ",C_FIO,FIND(" ",C_FIO,1)+1)),"",MID(C_FIO,FIND(" ",C_FIO,FIND(" ",C_FIO,1)+1)+1,1) &amp; ".")))</f>
        <v/>
      </c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</row>
    <row r="103" spans="1:42" ht="11.25" customHeight="1" x14ac:dyDescent="0.2">
      <c r="A103" s="89" t="s">
        <v>38</v>
      </c>
      <c r="B103" s="89"/>
      <c r="C103" s="89"/>
      <c r="D103" s="89"/>
      <c r="E103" s="89"/>
      <c r="F103" s="89"/>
      <c r="G103" s="89"/>
      <c r="H103" s="89"/>
      <c r="J103" s="89" t="s">
        <v>39</v>
      </c>
      <c r="K103" s="89"/>
      <c r="L103" s="89"/>
      <c r="M103" s="89"/>
      <c r="N103" s="89"/>
      <c r="O103" s="89"/>
      <c r="P103" s="89"/>
      <c r="Q103" s="89"/>
      <c r="S103" s="89" t="s">
        <v>40</v>
      </c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G103" s="90"/>
      <c r="AH103" s="90"/>
      <c r="AI103" s="90"/>
      <c r="AJ103" s="90"/>
      <c r="AK103" s="90"/>
      <c r="AL103" s="90"/>
      <c r="AM103" s="90"/>
      <c r="AN103" s="90"/>
      <c r="AO103" s="90"/>
      <c r="AP103" s="90"/>
    </row>
    <row r="104" spans="1:42" ht="11.25" customHeight="1" x14ac:dyDescent="0.2">
      <c r="A104" s="49" t="s">
        <v>54</v>
      </c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</row>
    <row r="105" spans="1:42" ht="11.25" customHeight="1" x14ac:dyDescent="0.2">
      <c r="A105" s="86" t="s">
        <v>55</v>
      </c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8"/>
    </row>
    <row r="106" spans="1:42" ht="11.25" customHeight="1" x14ac:dyDescent="0.2">
      <c r="A106" s="25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7"/>
    </row>
    <row r="107" spans="1:42" ht="11.25" customHeight="1" x14ac:dyDescent="0.2">
      <c r="A107" s="81" t="str">
        <f>"" &amp; P_DOLG_1</f>
        <v/>
      </c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28"/>
      <c r="W107" s="77" t="str">
        <f>"" &amp; A_DATE</f>
        <v/>
      </c>
      <c r="X107" s="77"/>
      <c r="Y107" s="77"/>
      <c r="Z107" s="77"/>
      <c r="AA107" s="77"/>
      <c r="AB107" s="28"/>
      <c r="AC107" s="78"/>
      <c r="AD107" s="78"/>
      <c r="AE107" s="78"/>
      <c r="AF107" s="78"/>
      <c r="AG107" s="78"/>
      <c r="AH107" s="23"/>
      <c r="AI107" s="77" t="str">
        <f>IF(ISERR((FIND(" ",P_FIO_1,1)))," "&amp;P_FIO_1,MID(P_FIO_1,1,FIND(" ",P_FIO_1,1)) &amp; IF(ISERR(MID(P_FIO_1,FIND(" ",P_FIO_1,1)+1,1)),"",MID(P_FIO_1,FIND(" ",P_FIO_1,1)+1,1) &amp; ". " &amp; IF(ISERR(FIND(" ",P_FIO_1,FIND(" ",P_FIO_1,1)+1)),"",MID(P_FIO_1,FIND(" ",P_FIO_1,FIND(" ",P_FIO_1,1)+1)+1,1) &amp; ".")))</f>
        <v xml:space="preserve"> </v>
      </c>
      <c r="AJ107" s="77"/>
      <c r="AK107" s="77"/>
      <c r="AL107" s="77"/>
      <c r="AM107" s="77"/>
      <c r="AN107" s="77"/>
      <c r="AO107" s="77"/>
      <c r="AP107" s="82"/>
    </row>
    <row r="108" spans="1:42" ht="11.25" customHeight="1" x14ac:dyDescent="0.2">
      <c r="A108" s="79" t="s">
        <v>56</v>
      </c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30"/>
      <c r="W108" s="80" t="s">
        <v>38</v>
      </c>
      <c r="X108" s="80"/>
      <c r="Y108" s="80"/>
      <c r="Z108" s="80"/>
      <c r="AA108" s="80"/>
      <c r="AB108" s="30"/>
      <c r="AC108" s="75" t="s">
        <v>57</v>
      </c>
      <c r="AD108" s="75"/>
      <c r="AE108" s="75"/>
      <c r="AF108" s="75"/>
      <c r="AG108" s="75"/>
      <c r="AH108" s="29"/>
      <c r="AI108" s="75" t="s">
        <v>40</v>
      </c>
      <c r="AJ108" s="75"/>
      <c r="AK108" s="75"/>
      <c r="AL108" s="75"/>
      <c r="AM108" s="75"/>
      <c r="AN108" s="75"/>
      <c r="AO108" s="75"/>
      <c r="AP108" s="76"/>
    </row>
  </sheetData>
  <mergeCells count="164">
    <mergeCell ref="T28:X28"/>
    <mergeCell ref="K29:O29"/>
    <mergeCell ref="C41:Y41"/>
    <mergeCell ref="Z41:AA41"/>
    <mergeCell ref="A30:AP30"/>
    <mergeCell ref="AF28:AJ28"/>
    <mergeCell ref="K37:AP37"/>
    <mergeCell ref="A50:AP50"/>
    <mergeCell ref="A31:AP31"/>
    <mergeCell ref="Z38:AF38"/>
    <mergeCell ref="K38:N38"/>
    <mergeCell ref="C40:AP40"/>
    <mergeCell ref="A46:B46"/>
    <mergeCell ref="C46:AP46"/>
    <mergeCell ref="A47:AP47"/>
    <mergeCell ref="A48:AP48"/>
    <mergeCell ref="A49:AP49"/>
    <mergeCell ref="A32:AP32"/>
    <mergeCell ref="A33:AP33"/>
    <mergeCell ref="A34:AP34"/>
    <mergeCell ref="A37:J37"/>
    <mergeCell ref="A40:B41"/>
    <mergeCell ref="A92:AP92"/>
    <mergeCell ref="A87:AP87"/>
    <mergeCell ref="A93:AP93"/>
    <mergeCell ref="S102:AE102"/>
    <mergeCell ref="A97:AP97"/>
    <mergeCell ref="A79:AP79"/>
    <mergeCell ref="A80:AP80"/>
    <mergeCell ref="A85:AP85"/>
    <mergeCell ref="A86:AP86"/>
    <mergeCell ref="A81:AP81"/>
    <mergeCell ref="A82:AP82"/>
    <mergeCell ref="A83:AP83"/>
    <mergeCell ref="A96:AP96"/>
    <mergeCell ref="A88:AP88"/>
    <mergeCell ref="A89:AP89"/>
    <mergeCell ref="A90:AP90"/>
    <mergeCell ref="A84:AP84"/>
    <mergeCell ref="A91:AP91"/>
    <mergeCell ref="A100:AP100"/>
    <mergeCell ref="A75:AP75"/>
    <mergeCell ref="A77:AP77"/>
    <mergeCell ref="A76:AP76"/>
    <mergeCell ref="A39:AP39"/>
    <mergeCell ref="A35:AP35"/>
    <mergeCell ref="A38:J38"/>
    <mergeCell ref="A95:AP95"/>
    <mergeCell ref="A102:H102"/>
    <mergeCell ref="J102:Q102"/>
    <mergeCell ref="AG38:AI38"/>
    <mergeCell ref="A98:AP98"/>
    <mergeCell ref="A99:AP99"/>
    <mergeCell ref="A53:AP53"/>
    <mergeCell ref="A54:AP54"/>
    <mergeCell ref="A55:AP55"/>
    <mergeCell ref="A58:AP58"/>
    <mergeCell ref="A56:AP56"/>
    <mergeCell ref="A57:AP57"/>
    <mergeCell ref="A78:AP78"/>
    <mergeCell ref="A70:AP70"/>
    <mergeCell ref="A59:AP59"/>
    <mergeCell ref="A74:Y74"/>
    <mergeCell ref="AA74:AG74"/>
    <mergeCell ref="AI74:AP74"/>
    <mergeCell ref="AI24:AJ24"/>
    <mergeCell ref="L26:O26"/>
    <mergeCell ref="A25:J25"/>
    <mergeCell ref="Q27:U27"/>
    <mergeCell ref="W27:AE27"/>
    <mergeCell ref="Y28:AE28"/>
    <mergeCell ref="P28:S28"/>
    <mergeCell ref="E24:F24"/>
    <mergeCell ref="G24:H24"/>
    <mergeCell ref="M24:N24"/>
    <mergeCell ref="I24:J24"/>
    <mergeCell ref="K24:L24"/>
    <mergeCell ref="AA24:AB24"/>
    <mergeCell ref="AC24:AD24"/>
    <mergeCell ref="K28:O28"/>
    <mergeCell ref="K25:P25"/>
    <mergeCell ref="X25:AP25"/>
    <mergeCell ref="A27:J29"/>
    <mergeCell ref="AF27:AP27"/>
    <mergeCell ref="Q25:W25"/>
    <mergeCell ref="W26:AG26"/>
    <mergeCell ref="Q26:V26"/>
    <mergeCell ref="AH26:AJ26"/>
    <mergeCell ref="K27:O27"/>
    <mergeCell ref="A9:AP9"/>
    <mergeCell ref="K10:AP10"/>
    <mergeCell ref="B11:J11"/>
    <mergeCell ref="AA20:AF20"/>
    <mergeCell ref="A26:J26"/>
    <mergeCell ref="AG20:AP20"/>
    <mergeCell ref="B12:J12"/>
    <mergeCell ref="AE24:AF24"/>
    <mergeCell ref="AG24:AH24"/>
    <mergeCell ref="W24:X24"/>
    <mergeCell ref="Y24:Z24"/>
    <mergeCell ref="O24:P24"/>
    <mergeCell ref="S24:T24"/>
    <mergeCell ref="U24:V24"/>
    <mergeCell ref="Q24:R24"/>
    <mergeCell ref="A24:B24"/>
    <mergeCell ref="B13:J13"/>
    <mergeCell ref="A20:J20"/>
    <mergeCell ref="A22:J22"/>
    <mergeCell ref="K22:AP22"/>
    <mergeCell ref="A23:AP23"/>
    <mergeCell ref="AM24:AP24"/>
    <mergeCell ref="AK24:AL24"/>
    <mergeCell ref="C24:D24"/>
    <mergeCell ref="AI108:AP108"/>
    <mergeCell ref="W107:AA107"/>
    <mergeCell ref="AC107:AG107"/>
    <mergeCell ref="A108:U108"/>
    <mergeCell ref="W108:AA108"/>
    <mergeCell ref="AC108:AG108"/>
    <mergeCell ref="A107:U107"/>
    <mergeCell ref="AI107:AP107"/>
    <mergeCell ref="A94:AP94"/>
    <mergeCell ref="A105:AP105"/>
    <mergeCell ref="A104:AP104"/>
    <mergeCell ref="A103:H103"/>
    <mergeCell ref="J103:Q103"/>
    <mergeCell ref="S103:AE103"/>
    <mergeCell ref="AG103:AP103"/>
    <mergeCell ref="AA1:AP1"/>
    <mergeCell ref="B10:J10"/>
    <mergeCell ref="B15:J15"/>
    <mergeCell ref="K15:AP15"/>
    <mergeCell ref="B16:J16"/>
    <mergeCell ref="B17:J17"/>
    <mergeCell ref="B18:J18"/>
    <mergeCell ref="A69:AP69"/>
    <mergeCell ref="A42:AP42"/>
    <mergeCell ref="A43:AP43"/>
    <mergeCell ref="AB41:AP41"/>
    <mergeCell ref="V38:Y38"/>
    <mergeCell ref="A36:AP36"/>
    <mergeCell ref="O38:U38"/>
    <mergeCell ref="AJ38:AP38"/>
    <mergeCell ref="P29:AP29"/>
    <mergeCell ref="AK28:AP28"/>
    <mergeCell ref="AA2:AP2"/>
    <mergeCell ref="A5:AP5"/>
    <mergeCell ref="A7:AP7"/>
    <mergeCell ref="AA3:AJ3"/>
    <mergeCell ref="AL3:AP3"/>
    <mergeCell ref="A6:AP6"/>
    <mergeCell ref="A8:AP8"/>
    <mergeCell ref="A61:AP61"/>
    <mergeCell ref="A62:AP62"/>
    <mergeCell ref="A44:AP44"/>
    <mergeCell ref="A52:AP52"/>
    <mergeCell ref="A73:AP73"/>
    <mergeCell ref="A63:AP63"/>
    <mergeCell ref="A64:AP64"/>
    <mergeCell ref="A65:AP65"/>
    <mergeCell ref="A66:AP66"/>
    <mergeCell ref="A67:AP67"/>
    <mergeCell ref="A68:AP68"/>
    <mergeCell ref="A60:AP60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96" fitToHeight="0" orientation="portrait" r:id="rId1"/>
  <headerFooter alignWithMargins="0"/>
  <ignoredErrors>
    <ignoredError sqref="C2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54</vt:i4>
      </vt:variant>
    </vt:vector>
  </HeadingPairs>
  <TitlesOfParts>
    <vt:vector size="56" baseType="lpstr">
      <vt:lpstr>Бланк</vt:lpstr>
      <vt:lpstr>Лист1</vt:lpstr>
      <vt:lpstr>A_BIRTHDAY</vt:lpstr>
      <vt:lpstr>A_BIRTHPLACE</vt:lpstr>
      <vt:lpstr>A_DATE</vt:lpstr>
      <vt:lpstr>A_DOCDATE</vt:lpstr>
      <vt:lpstr>A_DOCNUM</vt:lpstr>
      <vt:lpstr>A_DOCPLACE</vt:lpstr>
      <vt:lpstr>A_DOCPLACE_P</vt:lpstr>
      <vt:lpstr>A_DOCTYPE</vt:lpstr>
      <vt:lpstr>A_FIO</vt:lpstr>
      <vt:lpstr>A_NUM</vt:lpstr>
      <vt:lpstr>A_POSTADDR</vt:lpstr>
      <vt:lpstr>A_REGADDR</vt:lpstr>
      <vt:lpstr>A_RESIDENT</vt:lpstr>
      <vt:lpstr>A_SEX</vt:lpstr>
      <vt:lpstr>asd</vt:lpstr>
      <vt:lpstr>C_BIRTHDAY</vt:lpstr>
      <vt:lpstr>C_BIRTHPLACE</vt:lpstr>
      <vt:lpstr>C_DATE</vt:lpstr>
      <vt:lpstr>C_DATE_B</vt:lpstr>
      <vt:lpstr>C_DATE_E</vt:lpstr>
      <vt:lpstr>C_DOCDATE</vt:lpstr>
      <vt:lpstr>C_DOCNUM</vt:lpstr>
      <vt:lpstr>C_DOCPLACE</vt:lpstr>
      <vt:lpstr>C_DOCPLACE_P</vt:lpstr>
      <vt:lpstr>C_DOCTYPE</vt:lpstr>
      <vt:lpstr>C_FACTORY_NAME</vt:lpstr>
      <vt:lpstr>C_FIO</vt:lpstr>
      <vt:lpstr>C_FIOLATIN</vt:lpstr>
      <vt:lpstr>C_INN</vt:lpstr>
      <vt:lpstr>C_NUM</vt:lpstr>
      <vt:lpstr>C_PHONE</vt:lpstr>
      <vt:lpstr>C_PHONE_M</vt:lpstr>
      <vt:lpstr>C_POSTADDR</vt:lpstr>
      <vt:lpstr>C_PRIORITY</vt:lpstr>
      <vt:lpstr>C_REASON</vt:lpstr>
      <vt:lpstr>C_REGADDR</vt:lpstr>
      <vt:lpstr>C_RESIDENT</vt:lpstr>
      <vt:lpstr>C_SECRET</vt:lpstr>
      <vt:lpstr>C_SEX</vt:lpstr>
      <vt:lpstr>D_NUM</vt:lpstr>
      <vt:lpstr>D_TYPE</vt:lpstr>
      <vt:lpstr>IB_PHONE</vt:lpstr>
      <vt:lpstr>P_DOLG_1</vt:lpstr>
      <vt:lpstr>P_DOLG_2</vt:lpstr>
      <vt:lpstr>P_DOLG_3</vt:lpstr>
      <vt:lpstr>P_DOLG_4</vt:lpstr>
      <vt:lpstr>P_DOLG_5</vt:lpstr>
      <vt:lpstr>P_FIO_1</vt:lpstr>
      <vt:lpstr>P_FIO_2</vt:lpstr>
      <vt:lpstr>P_FIO_3</vt:lpstr>
      <vt:lpstr>P_FIO_4</vt:lpstr>
      <vt:lpstr>P_FIO_5</vt:lpstr>
      <vt:lpstr>qwe</vt:lpstr>
      <vt:lpstr>Z_DATE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Тарасова Альбина Анатольевна</dc:creator>
  <cp:lastModifiedBy>Барышникова Ольга Ивановна</cp:lastModifiedBy>
  <cp:lastPrinted>2020-03-05T11:25:15Z</cp:lastPrinted>
  <dcterms:created xsi:type="dcterms:W3CDTF">1996-10-08T23:32:33Z</dcterms:created>
  <dcterms:modified xsi:type="dcterms:W3CDTF">2020-03-24T09:49:11Z</dcterms:modified>
</cp:coreProperties>
</file>