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01.2021\На сайт\"/>
    </mc:Choice>
  </mc:AlternateContent>
  <bookViews>
    <workbookView xWindow="0" yWindow="0" windowWidth="28800" windowHeight="12300"/>
  </bookViews>
  <sheets>
    <sheet name="Бланк" sheetId="3" r:id="rId1"/>
    <sheet name="Лист1" sheetId="4" r:id="rId2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K19" i="3" l="1"/>
  <c r="K14" i="3"/>
  <c r="A15" i="3" l="1"/>
  <c r="A10" i="3"/>
  <c r="K12" i="3"/>
  <c r="AA12" i="3"/>
  <c r="AA18" i="3"/>
  <c r="K18" i="3"/>
  <c r="AA17" i="3"/>
  <c r="K17" i="3"/>
  <c r="AA16" i="3"/>
  <c r="K16" i="3"/>
  <c r="AH74" i="3" l="1"/>
  <c r="Z74" i="3"/>
  <c r="W107" i="3" l="1"/>
  <c r="AI107" i="3"/>
  <c r="A107" i="3"/>
  <c r="A102" i="3"/>
  <c r="AG20" i="3"/>
  <c r="AA13" i="3"/>
  <c r="K13" i="3"/>
  <c r="AA11" i="3"/>
  <c r="K11" i="3"/>
  <c r="S102" i="3"/>
  <c r="S20" i="3"/>
  <c r="K20" i="3"/>
  <c r="AL3" i="3"/>
  <c r="AA3" i="3"/>
  <c r="Z38" i="3"/>
  <c r="O38" i="3"/>
  <c r="K37" i="3"/>
  <c r="A32" i="3"/>
  <c r="A35" i="3"/>
  <c r="AN26" i="3"/>
  <c r="AK26" i="3"/>
  <c r="Y28" i="3"/>
  <c r="P28" i="3"/>
  <c r="AK28" i="3"/>
  <c r="V27" i="3"/>
  <c r="P29" i="3"/>
  <c r="AF27" i="3"/>
  <c r="P27" i="3"/>
  <c r="P26" i="3"/>
  <c r="K26" i="3"/>
  <c r="X25" i="3"/>
  <c r="K25" i="3"/>
  <c r="AM24" i="3"/>
  <c r="AK24" i="3"/>
  <c r="AI24" i="3"/>
  <c r="AG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E24" i="3"/>
  <c r="C24" i="3"/>
  <c r="A24" i="3"/>
  <c r="K22" i="3"/>
</calcChain>
</file>

<file path=xl/sharedStrings.xml><?xml version="1.0" encoding="utf-8"?>
<sst xmlns="http://schemas.openxmlformats.org/spreadsheetml/2006/main" count="125" uniqueCount="114">
  <si>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</si>
  <si>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</si>
  <si>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</si>
  <si>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</si>
  <si>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</si>
  <si>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</si>
  <si>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</si>
  <si>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</si>
  <si>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</si>
  <si>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</si>
  <si>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</si>
  <si>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</si>
  <si>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</si>
  <si>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</si>
  <si>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</si>
  <si>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</si>
  <si>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</si>
  <si>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</si>
  <si>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</si>
  <si>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</si>
  <si>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</si>
  <si>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</si>
  <si>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</si>
  <si>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</si>
  <si>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</si>
  <si>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</si>
  <si>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</si>
  <si>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</si>
  <si>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</si>
  <si>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</si>
  <si>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</si>
  <si>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</si>
  <si>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</si>
  <si>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</si>
  <si>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</si>
  <si>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</si>
  <si>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</si>
  <si>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</si>
  <si>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</si>
  <si>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</si>
  <si>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</si>
  <si>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</si>
  <si>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</si>
  <si>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</si>
  <si>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</si>
  <si>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</si>
  <si>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</si>
  <si>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</si>
  <si>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</si>
  <si>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</si>
  <si>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</si>
  <si>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</si>
  <si>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</si>
  <si>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</si>
  <si>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</si>
  <si>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</si>
  <si>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</si>
  <si>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</si>
  <si>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</si>
  <si>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</si>
  <si>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Тип расчетной банковской карты</t>
  </si>
  <si>
    <t>Имя и Фамилия в латинской транслитерации (не более 19 символов с разделителем)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</si>
  <si>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</si>
  <si>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</si>
  <si>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</si>
  <si>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</si>
  <si>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</si>
  <si>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</si>
  <si>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</si>
  <si>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</si>
  <si>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</si>
  <si>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</si>
  <si>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</si>
  <si>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</si>
  <si>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</si>
  <si>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</si>
  <si>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</si>
  <si>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</si>
  <si>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</si>
  <si>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</si>
  <si>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</si>
  <si>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</si>
  <si>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</si>
  <si>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</si>
  <si>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</si>
  <si>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</si>
  <si>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</si>
  <si>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</si>
  <si>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</si>
  <si>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</si>
  <si>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</si>
  <si>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t>Заявления, Памяткой для держателей карт ознакомлен, обязуюсь их неукоснительно соблюдать;</t>
  </si>
  <si>
    <t>Прошу предоставить доступ к услугам:</t>
  </si>
  <si>
    <t>"Зарплатный+"</t>
  </si>
  <si>
    <t>"Зарплатный"</t>
  </si>
  <si>
    <t>условиях, установленных Федеральным законом «О страховании вкладов физических лиц в банках Российской Федерации».</t>
  </si>
  <si>
    <t>В РАМКАХ "ЗАРПЛАТНОГО" ПРОЕКТА</t>
  </si>
  <si>
    <t>Место работы (Организация)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</si>
  <si>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</si>
  <si>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</si>
  <si>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</si>
  <si>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</si>
  <si>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</si>
  <si>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>Обработка персональных данных может осуществляться Банком с использованием и/или без использования средств автоматизации. При обработке персональных данных Банк не ограничен в применении иных способов их обработки.</t>
  </si>
  <si>
    <t xml:space="preserve">включая без ограничения: сбор, запись, обработку, систематизацию, накопление, хранение, уточнение (обновление, изменение), извлечение, использование, </t>
  </si>
  <si>
    <t>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</si>
  <si>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Мне разъяснены и понятны юридические последствия моего отказа в предоставлении согласия на обработку персональных данных, в том числе право Банка обрабатывать мои персональные данные без получения указанного согласия в объеме, сроки и в случаях, предусмотренных действующим законодательством Российской Федерации.</t>
  </si>
  <si>
    <t>МИР Привилегия</t>
  </si>
  <si>
    <t>НА ОТКРЫТИЕ СЧЕТА И ПРЕДОСТАВЛЕНИЕ РАСЧЕТНОЙ БАНКОВСКОЙ КАРТЫ</t>
  </si>
  <si>
    <t xml:space="preserve">    Прошу открыть мне счет и предоставить расчетную банковскую карту в рамках тарифного плана: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</si>
  <si>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расчетных банковских карт, далее – Тарифы, и Правилами предоставления и обслуживания
</t>
    </r>
  </si>
  <si>
    <t xml:space="preserve"> расчетных банковских карт, далее - Правила, АО Банк «Национальный стандарт», далее - Банк, действующими на момент подписания настоящего
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</si>
  <si>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расчетной банковской карты согласен с тем, 
</t>
    </r>
  </si>
  <si>
    <t>обслуживания расчетных банковских карт в АО Банк "Национальный стандарт", исполнение договорных обязательств по заключенным договорам,  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</si>
</sst>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b/>
      <sz val="8"/>
      <name val="Arial Black"/>
      <family val="2"/>
      <charset val="204"/>
    </font>
    <font>
      <b/>
      <sz val="8"/>
      <name val="Wingdings"/>
      <charset val="2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2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0" borderId="1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1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0" fillId="0" borderId="9" xfId="0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9" xfId="0" applyFont="1" applyFill="1" applyBorder="1" applyAlignment="1"/>
    <xf numFmtId="0" fontId="0" fillId="0" borderId="9" xfId="0" applyFill="1" applyBorder="1" applyAlignment="1"/>
    <xf numFmtId="0" fontId="3" fillId="4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14723</xdr:colOff>
      <xdr:row>0</xdr:row>
      <xdr:rowOff>0</xdr:rowOff>
    </xdr:from>
    <xdr:to>
      <xdr:col>10</xdr:col>
      <xdr:colOff>42424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23" y="0"/>
          <a:ext cx="149308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8"/>
  <sheetViews>
    <sheetView tabSelected="1" zoomScale="130" zoomScaleNormal="130" workbookViewId="0">
      <selection activeCell="AA1" sqref="AA1:AP1"/>
    </sheetView>
  </sheetViews>
  <sheetFormatPr defaultColWidth="2.140625" defaultRowHeight="11.25" customHeight="1" x14ac:dyDescent="0.2"/>
  <cols>
    <col min="1" max="1" width="2.140625" style="1" customWidth="1"/>
    <col min="2" max="26" width="2.140625" style="1"/>
    <col min="27" max="27" width="2" style="1" customWidth="1"/>
    <col min="28" max="41" width="2.140625" style="1"/>
    <col min="42" max="42" width="7.42578125" style="1" customWidth="1"/>
    <col min="43" max="16384" width="2.140625" style="1"/>
  </cols>
  <sheetData>
    <row r="1" spans="1:42" ht="11.25" customHeight="1" x14ac:dyDescent="0.2">
      <c r="AA1" s="133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1.25" customHeight="1" x14ac:dyDescent="0.2">
      <c r="Y2" s="2"/>
      <c r="Z2" s="2"/>
      <c r="AA2" s="140" t="s">
        <v>1</v>
      </c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2"/>
      <c r="X3" s="12"/>
      <c r="Y3" s="12"/>
      <c r="AA3" s="145" t="str">
        <f>"" &amp; D_NUM</f>
        <v/>
      </c>
      <c r="AB3" s="146"/>
      <c r="AC3" s="146"/>
      <c r="AD3" s="146"/>
      <c r="AE3" s="146"/>
      <c r="AF3" s="146"/>
      <c r="AG3" s="146"/>
      <c r="AH3" s="146"/>
      <c r="AI3" s="146"/>
      <c r="AJ3" s="146"/>
      <c r="AK3" s="3" t="s">
        <v>0</v>
      </c>
      <c r="AL3" s="146" t="str">
        <f>"" &amp; RIGHT(A_NUM,7)</f>
        <v/>
      </c>
      <c r="AM3" s="146"/>
      <c r="AN3" s="146"/>
      <c r="AO3" s="146"/>
      <c r="AP3" s="147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1"/>
    </row>
    <row r="5" spans="1:42" ht="11.25" customHeight="1" x14ac:dyDescent="0.2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</row>
    <row r="6" spans="1:42" ht="11.25" customHeight="1" x14ac:dyDescent="0.2">
      <c r="A6" s="143" t="s">
        <v>108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</row>
    <row r="7" spans="1:42" ht="11.25" customHeight="1" x14ac:dyDescent="0.25">
      <c r="A7" s="144" t="s">
        <v>96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</row>
    <row r="8" spans="1:42" ht="11.25" customHeight="1" x14ac:dyDescent="0.2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</row>
    <row r="9" spans="1:42" ht="11.25" customHeight="1" x14ac:dyDescent="0.2">
      <c r="A9" s="116" t="s">
        <v>109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</row>
    <row r="10" spans="1:42" x14ac:dyDescent="0.2">
      <c r="A10" s="38" t="str">
        <f>IF(AND(LEFT(C_NUM,6)="518275",NOT(ISERROR(FIND("[ БАЗОВЫЙ ]",D_TYPE)))),"þ","¨")</f>
        <v>¨</v>
      </c>
      <c r="B10" s="135" t="s">
        <v>94</v>
      </c>
      <c r="C10" s="135"/>
      <c r="D10" s="135"/>
      <c r="E10" s="135"/>
      <c r="F10" s="135"/>
      <c r="G10" s="135"/>
      <c r="H10" s="135"/>
      <c r="I10" s="135"/>
      <c r="J10" s="135"/>
      <c r="K10" s="117" t="s">
        <v>60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</row>
    <row r="11" spans="1:42" ht="11.25" customHeight="1" x14ac:dyDescent="0.2">
      <c r="A11" s="37"/>
      <c r="B11" s="120"/>
      <c r="C11" s="120"/>
      <c r="D11" s="120"/>
      <c r="E11" s="120"/>
      <c r="F11" s="120"/>
      <c r="G11" s="120"/>
      <c r="H11" s="120"/>
      <c r="I11" s="120"/>
      <c r="J11" s="121"/>
      <c r="K11" s="7" t="str">
        <f>IF(AND(LEFT(C_NUM,6)="518275",NOT(ISERROR(FIND("[ БАЗОВЫЙ ]",D_TYPE)))),"þ","¨")</f>
        <v>¨</v>
      </c>
      <c r="L11" s="15" t="s">
        <v>7</v>
      </c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6"/>
      <c r="X11" s="16"/>
      <c r="Y11" s="16"/>
      <c r="Z11" s="16"/>
      <c r="AA11" s="7" t="str">
        <f>IF(AND(LEFT(C_NUM,6)="429773",NOT(ISERROR(FIND("[ БАЗОВЫЙ ]",D_TYPE)))),"þ","¨")</f>
        <v>¨</v>
      </c>
      <c r="AB11" s="15" t="s">
        <v>4</v>
      </c>
      <c r="AC11" s="15"/>
      <c r="AD11" s="15"/>
      <c r="AE11" s="15"/>
      <c r="AF11" s="15"/>
      <c r="AG11" s="15"/>
      <c r="AH11" s="15"/>
      <c r="AI11" s="15"/>
      <c r="AJ11" s="16"/>
      <c r="AK11" s="16"/>
      <c r="AL11" s="16"/>
      <c r="AM11" s="16"/>
      <c r="AN11" s="16"/>
      <c r="AO11" s="16"/>
      <c r="AP11" s="17"/>
    </row>
    <row r="12" spans="1:42" ht="11.25" customHeight="1" x14ac:dyDescent="0.2">
      <c r="A12" s="37"/>
      <c r="B12" s="120"/>
      <c r="C12" s="120"/>
      <c r="D12" s="120"/>
      <c r="E12" s="120"/>
      <c r="F12" s="120"/>
      <c r="G12" s="120"/>
      <c r="H12" s="120"/>
      <c r="I12" s="120"/>
      <c r="J12" s="121"/>
      <c r="K12" s="7" t="str">
        <f>IF(AND(LEFT(C_NUM,6)="518372",NOT(ISERROR(FIND("[ ПРЕМИУМ ]",D_TYPE)))),"þ","¨")</f>
        <v>¨</v>
      </c>
      <c r="L12" s="15" t="s">
        <v>8</v>
      </c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7" t="str">
        <f>IF(AND(LEFT(C_NUM,6)="429774",NOT(ISERROR(FIND("[ ПРЕМИУМ ]",D_TYPE)))),"þ","¨")</f>
        <v>¨</v>
      </c>
      <c r="AB12" s="15" t="s">
        <v>5</v>
      </c>
      <c r="AC12" s="15"/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7"/>
    </row>
    <row r="13" spans="1:42" ht="11.25" customHeight="1" x14ac:dyDescent="0.2">
      <c r="A13" s="37"/>
      <c r="B13" s="120"/>
      <c r="C13" s="120"/>
      <c r="D13" s="120"/>
      <c r="E13" s="120"/>
      <c r="F13" s="120"/>
      <c r="G13" s="120"/>
      <c r="H13" s="120"/>
      <c r="I13" s="120"/>
      <c r="J13" s="121"/>
      <c r="K13" s="7" t="str">
        <f>IF(AND(LEFT(C_NUM,6)="516445",NOT(ISERROR(FIND("[ ПЛАТИНОВЫЙ СТАНДАРТ ]",D_TYPE)))),"þ","¨")</f>
        <v>¨</v>
      </c>
      <c r="L13" s="15" t="s">
        <v>10</v>
      </c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7" t="str">
        <f>IF(AND(LEFT(C_NUM,6)="419608",NOT(ISERROR(FIND("[ ПЛАТИНОВЫЙ СТАНДАРТ ]",D_TYPE)))),"þ","¨")</f>
        <v>¨</v>
      </c>
      <c r="AB13" s="15" t="s">
        <v>6</v>
      </c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6"/>
      <c r="AN13" s="16"/>
      <c r="AO13" s="16"/>
      <c r="AP13" s="17"/>
    </row>
    <row r="14" spans="1:42" ht="11.25" customHeight="1" x14ac:dyDescent="0.2">
      <c r="A14" s="37"/>
      <c r="B14" s="35"/>
      <c r="C14" s="35"/>
      <c r="D14" s="35"/>
      <c r="E14" s="35"/>
      <c r="F14" s="35"/>
      <c r="G14" s="35"/>
      <c r="H14" s="35"/>
      <c r="I14" s="35"/>
      <c r="J14" s="36"/>
      <c r="K14" s="7" t="str">
        <f>IF(AND(LEFT(C_NUM,6)="419608",NOT(ISERROR(FIND("[ ПЛАТИНОВЫЙ СТАНДАРТ ]",D_TYPE)))),"þ","¨")</f>
        <v>¨</v>
      </c>
      <c r="L14" s="15" t="s">
        <v>107</v>
      </c>
      <c r="M14" s="15"/>
      <c r="N14" s="15"/>
      <c r="O14" s="15"/>
      <c r="P14" s="15"/>
      <c r="Q14" s="15"/>
      <c r="R14" s="15"/>
      <c r="S14" s="15"/>
      <c r="T14" s="35"/>
      <c r="U14" s="35"/>
      <c r="V14" s="35"/>
      <c r="W14" s="35"/>
      <c r="X14" s="35"/>
      <c r="Y14" s="35"/>
      <c r="Z14" s="35"/>
      <c r="AA14" s="7"/>
      <c r="AB14" s="15"/>
      <c r="AC14" s="15"/>
      <c r="AD14" s="15"/>
      <c r="AE14" s="15"/>
      <c r="AF14" s="15"/>
      <c r="AG14" s="15"/>
      <c r="AH14" s="15"/>
      <c r="AI14" s="35"/>
      <c r="AJ14" s="35"/>
      <c r="AK14" s="35"/>
      <c r="AL14" s="35"/>
      <c r="AM14" s="35"/>
      <c r="AN14" s="35"/>
      <c r="AO14" s="35"/>
      <c r="AP14" s="36"/>
    </row>
    <row r="15" spans="1:42" ht="11.25" customHeight="1" x14ac:dyDescent="0.2">
      <c r="A15" s="38" t="str">
        <f>IF(AND(LEFT(C_NUM,6)="518275",NOT(ISERROR(FIND("[ БАЗОВЫЙ ]",D_TYPE)))),"þ","¨")</f>
        <v>¨</v>
      </c>
      <c r="B15" s="135" t="s">
        <v>93</v>
      </c>
      <c r="C15" s="135"/>
      <c r="D15" s="135"/>
      <c r="E15" s="135"/>
      <c r="F15" s="135"/>
      <c r="G15" s="135"/>
      <c r="H15" s="135"/>
      <c r="I15" s="135"/>
      <c r="J15" s="135"/>
      <c r="K15" s="117" t="s">
        <v>60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9"/>
    </row>
    <row r="16" spans="1:42" ht="11.25" customHeight="1" x14ac:dyDescent="0.2">
      <c r="A16" s="37"/>
      <c r="B16" s="120"/>
      <c r="C16" s="120"/>
      <c r="D16" s="120"/>
      <c r="E16" s="120"/>
      <c r="F16" s="120"/>
      <c r="G16" s="120"/>
      <c r="H16" s="120"/>
      <c r="I16" s="120"/>
      <c r="J16" s="121"/>
      <c r="K16" s="7" t="str">
        <f>IF(AND(LEFT(C_NUM,6)="518275",NOT(ISERROR(FIND("[ БАЗОВЫЙ ]",D_TYPE)))),"þ","¨")</f>
        <v>¨</v>
      </c>
      <c r="L16" s="15" t="s">
        <v>7</v>
      </c>
      <c r="M16" s="15"/>
      <c r="N16" s="15"/>
      <c r="O16" s="15"/>
      <c r="P16" s="15"/>
      <c r="Q16" s="15"/>
      <c r="R16" s="15"/>
      <c r="S16" s="15"/>
      <c r="T16" s="15"/>
      <c r="U16" s="35"/>
      <c r="V16" s="35"/>
      <c r="W16" s="35"/>
      <c r="X16" s="35"/>
      <c r="Y16" s="35"/>
      <c r="Z16" s="35"/>
      <c r="AA16" s="7" t="str">
        <f>IF(AND(LEFT(C_NUM,6)="429773",NOT(ISERROR(FIND("[ БАЗОВЫЙ ]",D_TYPE)))),"þ","¨")</f>
        <v>¨</v>
      </c>
      <c r="AB16" s="15" t="s">
        <v>4</v>
      </c>
      <c r="AC16" s="15"/>
      <c r="AD16" s="15"/>
      <c r="AE16" s="15"/>
      <c r="AF16" s="15"/>
      <c r="AG16" s="15"/>
      <c r="AH16" s="15"/>
      <c r="AI16" s="15"/>
      <c r="AJ16" s="35"/>
      <c r="AK16" s="35"/>
      <c r="AL16" s="35"/>
      <c r="AM16" s="35"/>
      <c r="AN16" s="35"/>
      <c r="AO16" s="35"/>
      <c r="AP16" s="36"/>
    </row>
    <row r="17" spans="1:42" ht="11.25" customHeight="1" x14ac:dyDescent="0.2">
      <c r="A17" s="8"/>
      <c r="B17" s="120"/>
      <c r="C17" s="120"/>
      <c r="D17" s="120"/>
      <c r="E17" s="120"/>
      <c r="F17" s="120"/>
      <c r="G17" s="120"/>
      <c r="H17" s="120"/>
      <c r="I17" s="120"/>
      <c r="J17" s="121"/>
      <c r="K17" s="7" t="str">
        <f>IF(AND(LEFT(C_NUM,6)="518372",NOT(ISERROR(FIND("[ ПРЕМИУМ ]",D_TYPE)))),"þ","¨")</f>
        <v>¨</v>
      </c>
      <c r="L17" s="15" t="s">
        <v>8</v>
      </c>
      <c r="M17" s="15"/>
      <c r="N17" s="15"/>
      <c r="O17" s="15"/>
      <c r="P17" s="15"/>
      <c r="Q17" s="15"/>
      <c r="R17" s="15"/>
      <c r="S17" s="15"/>
      <c r="T17" s="35"/>
      <c r="U17" s="35"/>
      <c r="V17" s="35"/>
      <c r="W17" s="35"/>
      <c r="X17" s="35"/>
      <c r="Y17" s="35"/>
      <c r="Z17" s="35"/>
      <c r="AA17" s="7" t="str">
        <f>IF(AND(LEFT(C_NUM,6)="429774",NOT(ISERROR(FIND("[ ПРЕМИУМ ]",D_TYPE)))),"þ","¨")</f>
        <v>¨</v>
      </c>
      <c r="AB17" s="15" t="s">
        <v>5</v>
      </c>
      <c r="AC17" s="15"/>
      <c r="AD17" s="15"/>
      <c r="AE17" s="15"/>
      <c r="AF17" s="15"/>
      <c r="AG17" s="15"/>
      <c r="AH17" s="15"/>
      <c r="AI17" s="35"/>
      <c r="AJ17" s="35"/>
      <c r="AK17" s="35"/>
      <c r="AL17" s="35"/>
      <c r="AM17" s="35"/>
      <c r="AN17" s="35"/>
      <c r="AO17" s="35"/>
      <c r="AP17" s="36"/>
    </row>
    <row r="18" spans="1:42" ht="11.25" customHeight="1" x14ac:dyDescent="0.2">
      <c r="A18" s="8"/>
      <c r="B18" s="120"/>
      <c r="C18" s="120"/>
      <c r="D18" s="120"/>
      <c r="E18" s="120"/>
      <c r="F18" s="120"/>
      <c r="G18" s="120"/>
      <c r="H18" s="120"/>
      <c r="I18" s="120"/>
      <c r="J18" s="121"/>
      <c r="K18" s="7" t="str">
        <f>IF(AND(LEFT(C_NUM,6)="516445",NOT(ISERROR(FIND("[ ПЛАТИНОВЫЙ СТАНДАРТ ]",D_TYPE)))),"þ","¨")</f>
        <v>¨</v>
      </c>
      <c r="L18" s="15" t="s">
        <v>10</v>
      </c>
      <c r="M18" s="15"/>
      <c r="N18" s="15"/>
      <c r="O18" s="15"/>
      <c r="P18" s="15"/>
      <c r="Q18" s="15"/>
      <c r="R18" s="15"/>
      <c r="S18" s="15"/>
      <c r="T18" s="35"/>
      <c r="U18" s="35"/>
      <c r="V18" s="35"/>
      <c r="W18" s="35"/>
      <c r="X18" s="35"/>
      <c r="Y18" s="35"/>
      <c r="Z18" s="35"/>
      <c r="AA18" s="7" t="str">
        <f>IF(AND(LEFT(C_NUM,6)="419608",NOT(ISERROR(FIND("[ ПЛАТИНОВЫЙ СТАНДАРТ ]",D_TYPE)))),"þ","¨")</f>
        <v>¨</v>
      </c>
      <c r="AB18" s="15" t="s">
        <v>6</v>
      </c>
      <c r="AC18" s="15"/>
      <c r="AD18" s="15"/>
      <c r="AE18" s="15"/>
      <c r="AF18" s="15"/>
      <c r="AG18" s="15"/>
      <c r="AH18" s="15"/>
      <c r="AI18" s="35"/>
      <c r="AJ18" s="35"/>
      <c r="AK18" s="35"/>
      <c r="AL18" s="35"/>
      <c r="AM18" s="35"/>
      <c r="AN18" s="35"/>
      <c r="AO18" s="35"/>
      <c r="AP18" s="36"/>
    </row>
    <row r="19" spans="1:42" ht="11.25" customHeight="1" x14ac:dyDescent="0.2">
      <c r="A19" s="7"/>
      <c r="B19" s="35"/>
      <c r="C19" s="35"/>
      <c r="D19" s="35"/>
      <c r="E19" s="35"/>
      <c r="F19" s="35"/>
      <c r="G19" s="35"/>
      <c r="H19" s="35"/>
      <c r="I19" s="35"/>
      <c r="J19" s="35"/>
      <c r="K19" s="7" t="str">
        <f>IF(AND(LEFT(C_NUM,6)="419608",NOT(ISERROR(FIND("[ ПЛАТИНОВЫЙ СТАНДАРТ ]",D_TYPE)))),"þ","¨")</f>
        <v>¨</v>
      </c>
      <c r="L19" s="15" t="s">
        <v>107</v>
      </c>
      <c r="M19" s="15"/>
      <c r="N19" s="15"/>
      <c r="O19" s="15"/>
      <c r="P19" s="15"/>
      <c r="Q19" s="15"/>
      <c r="R19" s="15"/>
      <c r="S19" s="15"/>
      <c r="T19" s="35"/>
      <c r="U19" s="35"/>
      <c r="V19" s="35"/>
      <c r="W19" s="35"/>
      <c r="X19" s="35"/>
      <c r="Y19" s="35"/>
      <c r="Z19" s="35"/>
      <c r="AA19" s="7"/>
      <c r="AB19" s="15"/>
      <c r="AC19" s="15"/>
      <c r="AD19" s="15"/>
      <c r="AE19" s="15"/>
      <c r="AF19" s="15"/>
      <c r="AG19" s="15"/>
      <c r="AH19" s="15"/>
      <c r="AI19" s="35"/>
      <c r="AJ19" s="35"/>
      <c r="AK19" s="35"/>
      <c r="AL19" s="35"/>
      <c r="AM19" s="35"/>
      <c r="AN19" s="35"/>
      <c r="AO19" s="35"/>
      <c r="AP19" s="36"/>
    </row>
    <row r="20" spans="1:42" ht="11.25" customHeight="1" x14ac:dyDescent="0.2">
      <c r="A20" s="62" t="s">
        <v>12</v>
      </c>
      <c r="B20" s="63"/>
      <c r="C20" s="63"/>
      <c r="D20" s="63"/>
      <c r="E20" s="63"/>
      <c r="F20" s="63"/>
      <c r="G20" s="63"/>
      <c r="H20" s="63"/>
      <c r="I20" s="63"/>
      <c r="J20" s="63"/>
      <c r="K20" s="18" t="str">
        <f>IF(C_PRIORITY="0","þ","¨")</f>
        <v>¨</v>
      </c>
      <c r="L20" s="19" t="s">
        <v>13</v>
      </c>
      <c r="M20" s="19"/>
      <c r="N20" s="19"/>
      <c r="O20" s="19"/>
      <c r="P20" s="20"/>
      <c r="Q20" s="21"/>
      <c r="R20" s="19"/>
      <c r="S20" s="21" t="str">
        <f>IF(AND(C_PRIORITY&lt;&gt;"0",NOT(ISBLANK(C_PRIORITY))),"þ","¨")</f>
        <v>¨</v>
      </c>
      <c r="T20" s="19" t="s">
        <v>57</v>
      </c>
      <c r="U20" s="20"/>
      <c r="V20" s="21"/>
      <c r="W20" s="19"/>
      <c r="X20" s="19"/>
      <c r="Y20" s="19"/>
      <c r="Z20" s="22"/>
      <c r="AA20" s="63" t="s">
        <v>11</v>
      </c>
      <c r="AB20" s="63"/>
      <c r="AC20" s="63"/>
      <c r="AD20" s="63"/>
      <c r="AE20" s="63"/>
      <c r="AF20" s="63"/>
      <c r="AG20" s="53" t="str">
        <f>"" &amp; C_SECRET</f>
        <v/>
      </c>
      <c r="AH20" s="54"/>
      <c r="AI20" s="54"/>
      <c r="AJ20" s="54"/>
      <c r="AK20" s="54"/>
      <c r="AL20" s="54"/>
      <c r="AM20" s="54"/>
      <c r="AN20" s="54"/>
      <c r="AO20" s="54"/>
      <c r="AP20" s="122"/>
    </row>
    <row r="22" spans="1:42" ht="11.25" customHeight="1" x14ac:dyDescent="0.2">
      <c r="A22" s="62" t="s">
        <v>14</v>
      </c>
      <c r="B22" s="63"/>
      <c r="C22" s="63"/>
      <c r="D22" s="63"/>
      <c r="E22" s="63"/>
      <c r="F22" s="63"/>
      <c r="G22" s="63"/>
      <c r="H22" s="63"/>
      <c r="I22" s="63"/>
      <c r="J22" s="64"/>
      <c r="K22" s="111" t="str">
        <f>"" &amp; A_FIO</f>
        <v/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2"/>
    </row>
    <row r="23" spans="1:42" ht="11.25" customHeight="1" x14ac:dyDescent="0.2">
      <c r="A23" s="58" t="s">
        <v>61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60"/>
    </row>
    <row r="24" spans="1:42" ht="11.25" customHeight="1" x14ac:dyDescent="0.2">
      <c r="A24" s="108" t="str">
        <f>MID(C_FIOLATIN,1,1)</f>
        <v/>
      </c>
      <c r="B24" s="109"/>
      <c r="C24" s="108" t="str">
        <f>MID(C_FIOLATIN,2,1)</f>
        <v/>
      </c>
      <c r="D24" s="109"/>
      <c r="E24" s="108" t="str">
        <f>MID(C_FIOLATIN,3,1)</f>
        <v/>
      </c>
      <c r="F24" s="109"/>
      <c r="G24" s="108" t="str">
        <f>MID(C_FIOLATIN,4,1)</f>
        <v/>
      </c>
      <c r="H24" s="109"/>
      <c r="I24" s="108" t="str">
        <f>MID(C_FIOLATIN,5,1)</f>
        <v/>
      </c>
      <c r="J24" s="109"/>
      <c r="K24" s="108" t="str">
        <f>MID(C_FIOLATIN,6,1)</f>
        <v/>
      </c>
      <c r="L24" s="109"/>
      <c r="M24" s="108" t="str">
        <f>MID(C_FIOLATIN,7,1)</f>
        <v/>
      </c>
      <c r="N24" s="109"/>
      <c r="O24" s="108" t="str">
        <f>MID(C_FIOLATIN,8,1)</f>
        <v/>
      </c>
      <c r="P24" s="109"/>
      <c r="Q24" s="108" t="str">
        <f>MID(C_FIOLATIN,9,1)</f>
        <v/>
      </c>
      <c r="R24" s="109"/>
      <c r="S24" s="108" t="str">
        <f>MID(C_FIOLATIN,10,1)</f>
        <v/>
      </c>
      <c r="T24" s="109"/>
      <c r="U24" s="108" t="str">
        <f>MID(C_FIOLATIN,11,1)</f>
        <v/>
      </c>
      <c r="V24" s="109"/>
      <c r="W24" s="108" t="str">
        <f>MID(C_FIOLATIN,12,1)</f>
        <v/>
      </c>
      <c r="X24" s="109"/>
      <c r="Y24" s="108" t="str">
        <f>MID(C_FIOLATIN,13,1)</f>
        <v/>
      </c>
      <c r="Z24" s="109"/>
      <c r="AA24" s="108" t="str">
        <f>MID(C_FIOLATIN,14,1)</f>
        <v/>
      </c>
      <c r="AB24" s="109"/>
      <c r="AC24" s="108" t="str">
        <f>MID(C_FIOLATIN,15,1)</f>
        <v/>
      </c>
      <c r="AD24" s="109"/>
      <c r="AE24" s="108" t="str">
        <f>MID(C_FIOLATIN,16,1)</f>
        <v/>
      </c>
      <c r="AF24" s="109"/>
      <c r="AG24" s="108" t="str">
        <f>MID(C_FIOLATIN,17,1)</f>
        <v/>
      </c>
      <c r="AH24" s="109"/>
      <c r="AI24" s="108" t="str">
        <f>MID(C_FIOLATIN,18,1)</f>
        <v/>
      </c>
      <c r="AJ24" s="109"/>
      <c r="AK24" s="108" t="str">
        <f>MID(C_FIOLATIN,19,1)</f>
        <v/>
      </c>
      <c r="AL24" s="109"/>
      <c r="AM24" s="117" t="str">
        <f>MID(C_FIOLATIN,20,1)</f>
        <v/>
      </c>
      <c r="AN24" s="118"/>
      <c r="AO24" s="118"/>
      <c r="AP24" s="119"/>
    </row>
    <row r="25" spans="1:42" ht="11.25" customHeight="1" x14ac:dyDescent="0.2">
      <c r="A25" s="62" t="s">
        <v>15</v>
      </c>
      <c r="B25" s="63"/>
      <c r="C25" s="63"/>
      <c r="D25" s="63"/>
      <c r="E25" s="63"/>
      <c r="F25" s="63"/>
      <c r="G25" s="63"/>
      <c r="H25" s="63"/>
      <c r="I25" s="63"/>
      <c r="J25" s="64"/>
      <c r="K25" s="111" t="str">
        <f>"" &amp; C_BIRTHDAY</f>
        <v/>
      </c>
      <c r="L25" s="110"/>
      <c r="M25" s="110"/>
      <c r="N25" s="110"/>
      <c r="O25" s="110"/>
      <c r="P25" s="112"/>
      <c r="Q25" s="62" t="s">
        <v>16</v>
      </c>
      <c r="R25" s="63"/>
      <c r="S25" s="63"/>
      <c r="T25" s="63"/>
      <c r="U25" s="63"/>
      <c r="V25" s="63"/>
      <c r="W25" s="64"/>
      <c r="X25" s="111" t="str">
        <f>"" &amp; C_BIRTHPLACE</f>
        <v/>
      </c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2"/>
    </row>
    <row r="26" spans="1:42" ht="11.25" customHeight="1" x14ac:dyDescent="0.2">
      <c r="A26" s="62" t="s">
        <v>17</v>
      </c>
      <c r="B26" s="63"/>
      <c r="C26" s="63"/>
      <c r="D26" s="63"/>
      <c r="E26" s="63"/>
      <c r="F26" s="63"/>
      <c r="G26" s="63"/>
      <c r="H26" s="63"/>
      <c r="I26" s="63"/>
      <c r="J26" s="64"/>
      <c r="K26" s="8" t="str">
        <f>IF(C_RESIDENT="1","þ","¨")</f>
        <v>¨</v>
      </c>
      <c r="L26" s="110" t="s">
        <v>18</v>
      </c>
      <c r="M26" s="110"/>
      <c r="N26" s="110"/>
      <c r="O26" s="110"/>
      <c r="P26" s="7" t="str">
        <f>IF(C_RESIDENT="0","þ","¨")</f>
        <v>¨</v>
      </c>
      <c r="Q26" s="110" t="s">
        <v>19</v>
      </c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4"/>
      <c r="AG26" s="115"/>
      <c r="AH26" s="67" t="s">
        <v>20</v>
      </c>
      <c r="AI26" s="68"/>
      <c r="AJ26" s="69"/>
      <c r="AK26" s="6" t="str">
        <f>IF(C_SEX="М","þ","¨")</f>
        <v>¨</v>
      </c>
      <c r="AL26" s="9" t="s">
        <v>21</v>
      </c>
      <c r="AM26" s="9"/>
      <c r="AN26" s="6" t="str">
        <f>IF(C_SEX="Ж","þ","¨")</f>
        <v>¨</v>
      </c>
      <c r="AO26" s="9" t="s">
        <v>22</v>
      </c>
      <c r="AP26" s="10"/>
    </row>
    <row r="27" spans="1:42" ht="11.25" customHeight="1" x14ac:dyDescent="0.2">
      <c r="A27" s="113" t="s">
        <v>23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44" t="s">
        <v>24</v>
      </c>
      <c r="L27" s="44"/>
      <c r="M27" s="44"/>
      <c r="N27" s="44"/>
      <c r="O27" s="44"/>
      <c r="P27" s="8" t="str">
        <f>IF(C_DOCTYPE="Паспорт РФ","þ","¨")</f>
        <v>¨</v>
      </c>
      <c r="Q27" s="110" t="s">
        <v>25</v>
      </c>
      <c r="R27" s="110"/>
      <c r="S27" s="110"/>
      <c r="T27" s="110"/>
      <c r="U27" s="110"/>
      <c r="V27" s="7" t="str">
        <f>IF(AND(C_DOCTYPE&lt;&gt;"Паспорт РФ",NOT(ISBLANK(C_DOCTYPE))),"þ","¨")</f>
        <v>¨</v>
      </c>
      <c r="W27" s="110" t="s">
        <v>26</v>
      </c>
      <c r="X27" s="110"/>
      <c r="Y27" s="110"/>
      <c r="Z27" s="110"/>
      <c r="AA27" s="110"/>
      <c r="AB27" s="110"/>
      <c r="AC27" s="110"/>
      <c r="AD27" s="110"/>
      <c r="AE27" s="110"/>
      <c r="AF27" s="110" t="str">
        <f>IF(C_DOCTYPE&lt;&gt;"Паспорт РФ","" &amp; C_DOCTYPE,"")</f>
        <v/>
      </c>
      <c r="AG27" s="110"/>
      <c r="AH27" s="110"/>
      <c r="AI27" s="110"/>
      <c r="AJ27" s="110"/>
      <c r="AK27" s="110"/>
      <c r="AL27" s="110"/>
      <c r="AM27" s="110"/>
      <c r="AN27" s="110"/>
      <c r="AO27" s="110"/>
      <c r="AP27" s="112"/>
    </row>
    <row r="28" spans="1:42" ht="11.25" customHeight="1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44" t="s">
        <v>27</v>
      </c>
      <c r="L28" s="44"/>
      <c r="M28" s="44"/>
      <c r="N28" s="44"/>
      <c r="O28" s="44"/>
      <c r="P28" s="111" t="str">
        <f>IF(ISERR(FIND(" ",C_DOCNUM,1)),"",MID(C_DOCNUM,1,FIND(" ",C_DOCNUM,1)-1))</f>
        <v/>
      </c>
      <c r="Q28" s="110"/>
      <c r="R28" s="110"/>
      <c r="S28" s="112"/>
      <c r="T28" s="41" t="s">
        <v>28</v>
      </c>
      <c r="U28" s="42"/>
      <c r="V28" s="42"/>
      <c r="W28" s="42"/>
      <c r="X28" s="43"/>
      <c r="Y28" s="111" t="str">
        <f>IF(ISERR(FIND(" ",C_DOCNUM,1)),"" &amp; C_DOCNUM,MID(C_DOCNUM,FIND(" ",C_DOCNUM,1)+1,20))</f>
        <v/>
      </c>
      <c r="Z28" s="110"/>
      <c r="AA28" s="110"/>
      <c r="AB28" s="110"/>
      <c r="AC28" s="110"/>
      <c r="AD28" s="110"/>
      <c r="AE28" s="112"/>
      <c r="AF28" s="52" t="s">
        <v>29</v>
      </c>
      <c r="AG28" s="52"/>
      <c r="AH28" s="52"/>
      <c r="AI28" s="52"/>
      <c r="AJ28" s="52"/>
      <c r="AK28" s="137" t="str">
        <f>"" &amp; C_DOCDATE</f>
        <v/>
      </c>
      <c r="AL28" s="138"/>
      <c r="AM28" s="138"/>
      <c r="AN28" s="138"/>
      <c r="AO28" s="138"/>
      <c r="AP28" s="139"/>
    </row>
    <row r="29" spans="1:42" ht="11.25" customHeight="1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44" t="s">
        <v>30</v>
      </c>
      <c r="L29" s="44"/>
      <c r="M29" s="44"/>
      <c r="N29" s="44"/>
      <c r="O29" s="44"/>
      <c r="P29" s="61" t="str">
        <f>"" &amp; C_DOCPLACE &amp; " " &amp; C_DOCPLACE_P</f>
        <v xml:space="preserve"> 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</row>
    <row r="30" spans="1:42" ht="11.25" customHeight="1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1"/>
    </row>
    <row r="31" spans="1:42" ht="11.25" customHeight="1" x14ac:dyDescent="0.2">
      <c r="A31" s="58" t="s">
        <v>31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60"/>
    </row>
    <row r="32" spans="1:42" ht="11.25" customHeight="1" x14ac:dyDescent="0.2">
      <c r="A32" s="61" t="str">
        <f>"" &amp; C_REGADDR</f>
        <v/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</row>
    <row r="33" spans="1:42" ht="11.25" customHeight="1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</row>
    <row r="34" spans="1:42" ht="11.25" customHeight="1" x14ac:dyDescent="0.2">
      <c r="A34" s="58" t="s">
        <v>32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60"/>
    </row>
    <row r="35" spans="1:42" ht="11.25" customHeight="1" x14ac:dyDescent="0.2">
      <c r="A35" s="61" t="str">
        <f>"" &amp; C_POSTADDR</f>
        <v/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</row>
    <row r="36" spans="1:42" ht="11.25" customHeigh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</row>
    <row r="37" spans="1:42" ht="23.25" customHeight="1" x14ac:dyDescent="0.2">
      <c r="A37" s="76" t="s">
        <v>97</v>
      </c>
      <c r="B37" s="77"/>
      <c r="C37" s="77"/>
      <c r="D37" s="77"/>
      <c r="E37" s="77"/>
      <c r="F37" s="77"/>
      <c r="G37" s="77"/>
      <c r="H37" s="77"/>
      <c r="I37" s="77"/>
      <c r="J37" s="78"/>
      <c r="K37" s="53" t="str">
        <f>"" &amp; C_FACTORY_NAME</f>
        <v/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0"/>
      <c r="AH37" s="50"/>
      <c r="AI37" s="50"/>
      <c r="AJ37" s="50"/>
      <c r="AK37" s="50"/>
      <c r="AL37" s="50"/>
      <c r="AM37" s="50"/>
      <c r="AN37" s="50"/>
      <c r="AO37" s="50"/>
      <c r="AP37" s="51"/>
    </row>
    <row r="38" spans="1:42" ht="11.25" customHeight="1" x14ac:dyDescent="0.2">
      <c r="A38" s="62" t="s">
        <v>33</v>
      </c>
      <c r="B38" s="63"/>
      <c r="C38" s="63"/>
      <c r="D38" s="63"/>
      <c r="E38" s="63"/>
      <c r="F38" s="63"/>
      <c r="G38" s="63"/>
      <c r="H38" s="63"/>
      <c r="I38" s="63"/>
      <c r="J38" s="64"/>
      <c r="K38" s="44" t="s">
        <v>34</v>
      </c>
      <c r="L38" s="44"/>
      <c r="M38" s="44"/>
      <c r="N38" s="44"/>
      <c r="O38" s="61" t="str">
        <f>"" &amp; C_PHONE</f>
        <v/>
      </c>
      <c r="P38" s="61"/>
      <c r="Q38" s="61"/>
      <c r="R38" s="61"/>
      <c r="S38" s="61"/>
      <c r="T38" s="61"/>
      <c r="U38" s="61"/>
      <c r="V38" s="44" t="s">
        <v>35</v>
      </c>
      <c r="W38" s="44"/>
      <c r="X38" s="44"/>
      <c r="Y38" s="44"/>
      <c r="Z38" s="61" t="str">
        <f>"" &amp; C_PHONE_M</f>
        <v/>
      </c>
      <c r="AA38" s="61"/>
      <c r="AB38" s="61"/>
      <c r="AC38" s="61"/>
      <c r="AD38" s="61"/>
      <c r="AE38" s="61"/>
      <c r="AF38" s="61"/>
      <c r="AG38" s="44" t="s">
        <v>36</v>
      </c>
      <c r="AH38" s="44"/>
      <c r="AI38" s="44"/>
      <c r="AJ38" s="61"/>
      <c r="AK38" s="61"/>
      <c r="AL38" s="61"/>
      <c r="AM38" s="61"/>
      <c r="AN38" s="61"/>
      <c r="AO38" s="61"/>
      <c r="AP38" s="61"/>
    </row>
    <row r="39" spans="1:42" ht="11.25" customHeight="1" x14ac:dyDescent="0.2">
      <c r="A39" s="95" t="s">
        <v>92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</row>
    <row r="40" spans="1:42" ht="11.25" customHeight="1" x14ac:dyDescent="0.2">
      <c r="A40" s="65" t="s">
        <v>9</v>
      </c>
      <c r="B40" s="79"/>
      <c r="C40" s="62" t="s">
        <v>41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</row>
    <row r="41" spans="1:42" ht="11.25" customHeight="1" x14ac:dyDescent="0.2">
      <c r="A41" s="80"/>
      <c r="B41" s="81"/>
      <c r="C41" s="45" t="s">
        <v>43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  <c r="Z41" s="48" t="s">
        <v>42</v>
      </c>
      <c r="AA41" s="4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136"/>
    </row>
    <row r="42" spans="1:42" ht="11.25" customHeight="1" x14ac:dyDescent="0.2">
      <c r="A42" s="99" t="s">
        <v>58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4"/>
    </row>
    <row r="43" spans="1:42" ht="11.25" customHeight="1" x14ac:dyDescent="0.2">
      <c r="A43" s="99" t="s">
        <v>51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4"/>
    </row>
    <row r="44" spans="1:42" ht="11.25" customHeight="1" x14ac:dyDescent="0.2">
      <c r="A44" s="92" t="s">
        <v>52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1"/>
    </row>
    <row r="45" spans="1:42" ht="11.25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11.25" customHeight="1" x14ac:dyDescent="0.2">
      <c r="A46" s="65" t="s">
        <v>9</v>
      </c>
      <c r="B46" s="66"/>
      <c r="C46" s="67" t="s">
        <v>98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9"/>
    </row>
    <row r="47" spans="1:42" ht="24" customHeight="1" x14ac:dyDescent="0.2">
      <c r="A47" s="70" t="s">
        <v>99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2"/>
    </row>
    <row r="48" spans="1:42" ht="19.5" customHeight="1" x14ac:dyDescent="0.2">
      <c r="A48" s="73" t="s">
        <v>100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5"/>
    </row>
    <row r="49" spans="1:42" ht="19.5" customHeight="1" x14ac:dyDescent="0.2">
      <c r="A49" s="73" t="s">
        <v>101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5"/>
    </row>
    <row r="50" spans="1:42" ht="19.5" customHeight="1" x14ac:dyDescent="0.2">
      <c r="A50" s="55" t="s">
        <v>102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7"/>
    </row>
    <row r="51" spans="1:42" ht="11.2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</row>
    <row r="52" spans="1:42" ht="11.25" customHeight="1" x14ac:dyDescent="0.2">
      <c r="A52" s="95" t="s">
        <v>37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</row>
    <row r="53" spans="1:42" ht="11.25" customHeight="1" x14ac:dyDescent="0.2">
      <c r="A53" s="96" t="s">
        <v>110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8"/>
    </row>
    <row r="54" spans="1:42" ht="11.25" customHeight="1" x14ac:dyDescent="0.2">
      <c r="A54" s="82" t="s">
        <v>111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4"/>
    </row>
    <row r="55" spans="1:42" ht="11.25" customHeight="1" x14ac:dyDescent="0.2">
      <c r="A55" s="82" t="s">
        <v>91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4"/>
    </row>
    <row r="56" spans="1:42" ht="11.25" customHeight="1" x14ac:dyDescent="0.2">
      <c r="A56" s="99" t="s">
        <v>89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4"/>
    </row>
    <row r="57" spans="1:42" ht="11.25" customHeight="1" x14ac:dyDescent="0.2">
      <c r="A57" s="82" t="s">
        <v>90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4"/>
    </row>
    <row r="58" spans="1:42" ht="11.25" customHeight="1" x14ac:dyDescent="0.2">
      <c r="A58" s="99" t="s">
        <v>86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4"/>
    </row>
    <row r="59" spans="1:42" ht="11.25" customHeight="1" x14ac:dyDescent="0.2">
      <c r="A59" s="99" t="s">
        <v>87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3"/>
    </row>
    <row r="60" spans="1:42" ht="11.25" customHeight="1" x14ac:dyDescent="0.2">
      <c r="A60" s="82" t="s">
        <v>88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4"/>
    </row>
    <row r="61" spans="1:42" ht="11.25" customHeight="1" x14ac:dyDescent="0.2">
      <c r="A61" s="99" t="s">
        <v>44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4"/>
    </row>
    <row r="62" spans="1:42" ht="11.25" customHeight="1" x14ac:dyDescent="0.2">
      <c r="A62" s="82" t="s">
        <v>45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4"/>
    </row>
    <row r="63" spans="1:42" ht="11.25" customHeight="1" x14ac:dyDescent="0.2">
      <c r="A63" s="99" t="s">
        <v>46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4"/>
    </row>
    <row r="64" spans="1:42" ht="11.25" customHeight="1" x14ac:dyDescent="0.2">
      <c r="A64" s="99" t="s">
        <v>47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4"/>
    </row>
    <row r="65" spans="1:82" ht="11.25" customHeight="1" x14ac:dyDescent="0.2">
      <c r="A65" s="82" t="s">
        <v>48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4"/>
    </row>
    <row r="66" spans="1:82" ht="11.25" customHeight="1" x14ac:dyDescent="0.2">
      <c r="A66" s="99" t="s">
        <v>112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4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</row>
    <row r="67" spans="1:82" ht="11.25" customHeight="1" x14ac:dyDescent="0.2">
      <c r="A67" s="82" t="s">
        <v>49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4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</row>
    <row r="68" spans="1:82" ht="11.25" customHeight="1" x14ac:dyDescent="0.2">
      <c r="A68" s="99" t="s">
        <v>50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4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</row>
    <row r="69" spans="1:82" ht="11.25" customHeight="1" x14ac:dyDescent="0.2">
      <c r="A69" s="82" t="s">
        <v>95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4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</row>
    <row r="70" spans="1:82" ht="0.75" customHeight="1" x14ac:dyDescent="0.2">
      <c r="A70" s="92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1"/>
    </row>
    <row r="71" spans="1:82" ht="11.25" customHeight="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82" ht="11.2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82" ht="11.25" customHeight="1" x14ac:dyDescent="0.2">
      <c r="A73" s="149" t="s">
        <v>59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</row>
    <row r="74" spans="1:82" ht="11.25" customHeight="1" x14ac:dyDescent="0.2">
      <c r="A74" s="104" t="s">
        <v>62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33" t="str">
        <f>IF(C_PRIORITY="0","þ","¨")</f>
        <v>¨</v>
      </c>
      <c r="AA74" s="106" t="s">
        <v>63</v>
      </c>
      <c r="AB74" s="106"/>
      <c r="AC74" s="106"/>
      <c r="AD74" s="106"/>
      <c r="AE74" s="106"/>
      <c r="AF74" s="106"/>
      <c r="AG74" s="106"/>
      <c r="AH74" s="33" t="str">
        <f>IF(C_PRIORITY="0","þ","¨")</f>
        <v>¨</v>
      </c>
      <c r="AI74" s="106" t="s">
        <v>64</v>
      </c>
      <c r="AJ74" s="106"/>
      <c r="AK74" s="106"/>
      <c r="AL74" s="106"/>
      <c r="AM74" s="106"/>
      <c r="AN74" s="106"/>
      <c r="AO74" s="106"/>
      <c r="AP74" s="107"/>
    </row>
    <row r="75" spans="1:82" ht="11.25" customHeight="1" x14ac:dyDescent="0.2">
      <c r="A75" s="82" t="s">
        <v>68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4"/>
    </row>
    <row r="76" spans="1:82" ht="11.25" customHeight="1" x14ac:dyDescent="0.2">
      <c r="A76" s="82" t="s">
        <v>69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4"/>
    </row>
    <row r="77" spans="1:82" ht="11.25" customHeight="1" x14ac:dyDescent="0.2">
      <c r="A77" s="82" t="s">
        <v>70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4"/>
    </row>
    <row r="78" spans="1:82" ht="11.25" customHeight="1" x14ac:dyDescent="0.2">
      <c r="A78" s="82" t="s">
        <v>71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4"/>
    </row>
    <row r="79" spans="1:82" ht="11.25" customHeight="1" x14ac:dyDescent="0.2">
      <c r="A79" s="82" t="s">
        <v>72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4"/>
    </row>
    <row r="80" spans="1:82" ht="11.25" customHeight="1" x14ac:dyDescent="0.2">
      <c r="A80" s="82" t="s">
        <v>73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4"/>
    </row>
    <row r="81" spans="1:42" ht="11.25" customHeight="1" x14ac:dyDescent="0.2">
      <c r="A81" s="82" t="s">
        <v>113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4"/>
    </row>
    <row r="82" spans="1:42" ht="18.75" customHeight="1" x14ac:dyDescent="0.2">
      <c r="A82" s="82" t="s">
        <v>74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4"/>
    </row>
    <row r="83" spans="1:42" ht="11.25" customHeight="1" x14ac:dyDescent="0.2">
      <c r="A83" s="82" t="s">
        <v>75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4"/>
    </row>
    <row r="84" spans="1:42" ht="11.25" customHeight="1" x14ac:dyDescent="0.2">
      <c r="A84" s="82" t="s">
        <v>76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4"/>
    </row>
    <row r="85" spans="1:42" ht="12" customHeight="1" x14ac:dyDescent="0.2">
      <c r="A85" s="82" t="s">
        <v>104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4"/>
    </row>
    <row r="86" spans="1:42" ht="11.25" customHeight="1" x14ac:dyDescent="0.2">
      <c r="A86" s="82" t="s">
        <v>105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4"/>
    </row>
    <row r="87" spans="1:42" ht="11.25" customHeight="1" x14ac:dyDescent="0.2">
      <c r="A87" s="82" t="s">
        <v>77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4"/>
    </row>
    <row r="88" spans="1:42" ht="11.25" customHeight="1" x14ac:dyDescent="0.2">
      <c r="A88" s="82" t="s">
        <v>78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4"/>
    </row>
    <row r="89" spans="1:42" ht="11.25" customHeight="1" x14ac:dyDescent="0.2">
      <c r="A89" s="85" t="s">
        <v>79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7"/>
    </row>
    <row r="90" spans="1:42" ht="11.25" customHeight="1" x14ac:dyDescent="0.2">
      <c r="A90" s="82" t="s">
        <v>80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4"/>
    </row>
    <row r="91" spans="1:42" ht="24" customHeight="1" x14ac:dyDescent="0.2">
      <c r="A91" s="89" t="s">
        <v>103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1"/>
    </row>
    <row r="92" spans="1:42" ht="11.25" customHeight="1" x14ac:dyDescent="0.2">
      <c r="A92" s="82" t="s">
        <v>65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4"/>
    </row>
    <row r="93" spans="1:42" ht="11.25" customHeight="1" x14ac:dyDescent="0.2">
      <c r="A93" s="85" t="s">
        <v>66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7"/>
    </row>
    <row r="94" spans="1:42" ht="11.25" customHeight="1" x14ac:dyDescent="0.2">
      <c r="A94" s="85" t="s">
        <v>67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7"/>
    </row>
    <row r="95" spans="1:42" ht="11.25" customHeight="1" x14ac:dyDescent="0.2">
      <c r="A95" s="82" t="s">
        <v>81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4"/>
    </row>
    <row r="96" spans="1:42" ht="11.25" customHeight="1" x14ac:dyDescent="0.2">
      <c r="A96" s="82" t="s">
        <v>82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4"/>
    </row>
    <row r="97" spans="1:42" ht="11.25" customHeight="1" x14ac:dyDescent="0.2">
      <c r="A97" s="85" t="s">
        <v>83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7"/>
    </row>
    <row r="98" spans="1:42" ht="11.25" customHeight="1" x14ac:dyDescent="0.2">
      <c r="A98" s="85" t="s">
        <v>84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7"/>
    </row>
    <row r="99" spans="1:42" ht="11.25" customHeight="1" x14ac:dyDescent="0.2">
      <c r="A99" s="82" t="s">
        <v>85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4"/>
    </row>
    <row r="100" spans="1:42" ht="19.5" customHeight="1" x14ac:dyDescent="0.2">
      <c r="A100" s="92" t="s">
        <v>106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4"/>
    </row>
    <row r="101" spans="1:42" ht="11.2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14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ht="11.25" customHeight="1" x14ac:dyDescent="0.2">
      <c r="A102" s="88" t="str">
        <f>"" &amp; A_DATE</f>
        <v/>
      </c>
      <c r="B102" s="88"/>
      <c r="C102" s="88"/>
      <c r="D102" s="88"/>
      <c r="E102" s="88"/>
      <c r="F102" s="88"/>
      <c r="G102" s="88"/>
      <c r="H102" s="88"/>
      <c r="J102" s="88"/>
      <c r="K102" s="88"/>
      <c r="L102" s="88"/>
      <c r="M102" s="88"/>
      <c r="N102" s="88"/>
      <c r="O102" s="88"/>
      <c r="P102" s="88"/>
      <c r="Q102" s="88"/>
      <c r="S102" s="88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ht="11.25" customHeight="1" x14ac:dyDescent="0.2">
      <c r="A103" s="131" t="s">
        <v>38</v>
      </c>
      <c r="B103" s="131"/>
      <c r="C103" s="131"/>
      <c r="D103" s="131"/>
      <c r="E103" s="131"/>
      <c r="F103" s="131"/>
      <c r="G103" s="131"/>
      <c r="H103" s="131"/>
      <c r="J103" s="131" t="s">
        <v>39</v>
      </c>
      <c r="K103" s="131"/>
      <c r="L103" s="131"/>
      <c r="M103" s="131"/>
      <c r="N103" s="131"/>
      <c r="O103" s="131"/>
      <c r="P103" s="131"/>
      <c r="Q103" s="131"/>
      <c r="S103" s="131" t="s">
        <v>40</v>
      </c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</row>
    <row r="104" spans="1:42" ht="11.25" customHeight="1" x14ac:dyDescent="0.2">
      <c r="A104" s="95" t="s">
        <v>53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</row>
    <row r="105" spans="1:42" ht="11.25" customHeight="1" x14ac:dyDescent="0.2">
      <c r="A105" s="62" t="s">
        <v>54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4"/>
    </row>
    <row r="106" spans="1:42" ht="11.25" customHeight="1" x14ac:dyDescent="0.2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7"/>
    </row>
    <row r="107" spans="1:42" ht="11.25" customHeight="1" x14ac:dyDescent="0.2">
      <c r="A107" s="129" t="str">
        <f>"" &amp; P_DOLG_1</f>
        <v/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28"/>
      <c r="W107" s="125" t="str">
        <f>"" &amp; A_DATE</f>
        <v/>
      </c>
      <c r="X107" s="125"/>
      <c r="Y107" s="125"/>
      <c r="Z107" s="125"/>
      <c r="AA107" s="125"/>
      <c r="AB107" s="28"/>
      <c r="AC107" s="126"/>
      <c r="AD107" s="126"/>
      <c r="AE107" s="126"/>
      <c r="AF107" s="126"/>
      <c r="AG107" s="126"/>
      <c r="AH107" s="23"/>
      <c r="AI107" s="125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7" s="125"/>
      <c r="AK107" s="125"/>
      <c r="AL107" s="125"/>
      <c r="AM107" s="125"/>
      <c r="AN107" s="125"/>
      <c r="AO107" s="125"/>
      <c r="AP107" s="130"/>
    </row>
    <row r="108" spans="1:42" ht="11.25" customHeight="1" x14ac:dyDescent="0.2">
      <c r="A108" s="127" t="s">
        <v>55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30"/>
      <c r="W108" s="128" t="s">
        <v>38</v>
      </c>
      <c r="X108" s="128"/>
      <c r="Y108" s="128"/>
      <c r="Z108" s="128"/>
      <c r="AA108" s="128"/>
      <c r="AB108" s="30"/>
      <c r="AC108" s="123" t="s">
        <v>56</v>
      </c>
      <c r="AD108" s="123"/>
      <c r="AE108" s="123"/>
      <c r="AF108" s="123"/>
      <c r="AG108" s="123"/>
      <c r="AH108" s="29"/>
      <c r="AI108" s="123" t="s">
        <v>40</v>
      </c>
      <c r="AJ108" s="123"/>
      <c r="AK108" s="123"/>
      <c r="AL108" s="123"/>
      <c r="AM108" s="123"/>
      <c r="AN108" s="123"/>
      <c r="AO108" s="123"/>
      <c r="AP108" s="124"/>
    </row>
  </sheetData>
  <mergeCells count="164">
    <mergeCell ref="A61:AP61"/>
    <mergeCell ref="A62:AP62"/>
    <mergeCell ref="A44:AP44"/>
    <mergeCell ref="A52:AP52"/>
    <mergeCell ref="A73:AP73"/>
    <mergeCell ref="A63:AP63"/>
    <mergeCell ref="A64:AP64"/>
    <mergeCell ref="A65:AP65"/>
    <mergeCell ref="A66:AP66"/>
    <mergeCell ref="A67:AP67"/>
    <mergeCell ref="A68:AP68"/>
    <mergeCell ref="A60:AP60"/>
    <mergeCell ref="AA1:AP1"/>
    <mergeCell ref="B10:J10"/>
    <mergeCell ref="B15:J15"/>
    <mergeCell ref="K15:AP15"/>
    <mergeCell ref="B16:J16"/>
    <mergeCell ref="B17:J17"/>
    <mergeCell ref="B18:J18"/>
    <mergeCell ref="A69:AP69"/>
    <mergeCell ref="A42:AP42"/>
    <mergeCell ref="A43:AP43"/>
    <mergeCell ref="AB41:AP41"/>
    <mergeCell ref="V38:Y38"/>
    <mergeCell ref="A36:AP36"/>
    <mergeCell ref="O38:U38"/>
    <mergeCell ref="AJ38:AP38"/>
    <mergeCell ref="P29:AP29"/>
    <mergeCell ref="AK28:AP28"/>
    <mergeCell ref="AA2:AP2"/>
    <mergeCell ref="A5:AP5"/>
    <mergeCell ref="A7:AP7"/>
    <mergeCell ref="AA3:AJ3"/>
    <mergeCell ref="AL3:AP3"/>
    <mergeCell ref="A6:AP6"/>
    <mergeCell ref="A8:AP8"/>
    <mergeCell ref="AI108:AP108"/>
    <mergeCell ref="W107:AA107"/>
    <mergeCell ref="AC107:AG107"/>
    <mergeCell ref="A108:U108"/>
    <mergeCell ref="W108:AA108"/>
    <mergeCell ref="AC108:AG108"/>
    <mergeCell ref="A107:U107"/>
    <mergeCell ref="AI107:AP107"/>
    <mergeCell ref="A94:AP94"/>
    <mergeCell ref="A105:AP105"/>
    <mergeCell ref="A104:AP104"/>
    <mergeCell ref="A103:H103"/>
    <mergeCell ref="J103:Q103"/>
    <mergeCell ref="S103:AE103"/>
    <mergeCell ref="AG103:AP103"/>
    <mergeCell ref="A9:AP9"/>
    <mergeCell ref="K10:AP10"/>
    <mergeCell ref="B11:J11"/>
    <mergeCell ref="AA20:AF20"/>
    <mergeCell ref="A26:J26"/>
    <mergeCell ref="AG20:AP20"/>
    <mergeCell ref="B12:J12"/>
    <mergeCell ref="AE24:AF24"/>
    <mergeCell ref="AG24:AH24"/>
    <mergeCell ref="W24:X24"/>
    <mergeCell ref="Y24:Z24"/>
    <mergeCell ref="O24:P24"/>
    <mergeCell ref="S24:T24"/>
    <mergeCell ref="U24:V24"/>
    <mergeCell ref="Q24:R24"/>
    <mergeCell ref="A24:B24"/>
    <mergeCell ref="B13:J13"/>
    <mergeCell ref="A20:J20"/>
    <mergeCell ref="A22:J22"/>
    <mergeCell ref="K22:AP22"/>
    <mergeCell ref="A23:AP23"/>
    <mergeCell ref="AM24:AP24"/>
    <mergeCell ref="AK24:AL24"/>
    <mergeCell ref="C24:D24"/>
    <mergeCell ref="AI24:AJ24"/>
    <mergeCell ref="L26:O26"/>
    <mergeCell ref="A25:J25"/>
    <mergeCell ref="Q27:U27"/>
    <mergeCell ref="W27:AE27"/>
    <mergeCell ref="Y28:AE28"/>
    <mergeCell ref="P28:S28"/>
    <mergeCell ref="E24:F24"/>
    <mergeCell ref="G24:H24"/>
    <mergeCell ref="M24:N24"/>
    <mergeCell ref="I24:J24"/>
    <mergeCell ref="K24:L24"/>
    <mergeCell ref="AA24:AB24"/>
    <mergeCell ref="AC24:AD24"/>
    <mergeCell ref="K28:O28"/>
    <mergeCell ref="K25:P25"/>
    <mergeCell ref="X25:AP25"/>
    <mergeCell ref="A27:J29"/>
    <mergeCell ref="AF27:AP27"/>
    <mergeCell ref="Q25:W25"/>
    <mergeCell ref="W26:AG26"/>
    <mergeCell ref="Q26:V26"/>
    <mergeCell ref="AH26:AJ26"/>
    <mergeCell ref="K27:O27"/>
    <mergeCell ref="A75:AP75"/>
    <mergeCell ref="A77:AP77"/>
    <mergeCell ref="A76:AP76"/>
    <mergeCell ref="A39:AP39"/>
    <mergeCell ref="A35:AP35"/>
    <mergeCell ref="A38:J38"/>
    <mergeCell ref="A95:AP95"/>
    <mergeCell ref="A102:H102"/>
    <mergeCell ref="J102:Q102"/>
    <mergeCell ref="AG38:AI38"/>
    <mergeCell ref="A98:AP98"/>
    <mergeCell ref="A99:AP99"/>
    <mergeCell ref="A53:AP53"/>
    <mergeCell ref="A54:AP54"/>
    <mergeCell ref="A55:AP55"/>
    <mergeCell ref="A58:AP58"/>
    <mergeCell ref="A56:AP56"/>
    <mergeCell ref="A57:AP57"/>
    <mergeCell ref="A78:AP78"/>
    <mergeCell ref="A70:AP70"/>
    <mergeCell ref="A59:AP59"/>
    <mergeCell ref="A74:Y74"/>
    <mergeCell ref="AA74:AG74"/>
    <mergeCell ref="AI74:AP74"/>
    <mergeCell ref="A92:AP92"/>
    <mergeCell ref="A87:AP87"/>
    <mergeCell ref="A93:AP93"/>
    <mergeCell ref="S102:AE102"/>
    <mergeCell ref="A97:AP97"/>
    <mergeCell ref="A79:AP79"/>
    <mergeCell ref="A80:AP80"/>
    <mergeCell ref="A85:AP85"/>
    <mergeCell ref="A86:AP86"/>
    <mergeCell ref="A81:AP81"/>
    <mergeCell ref="A82:AP82"/>
    <mergeCell ref="A83:AP83"/>
    <mergeCell ref="A96:AP96"/>
    <mergeCell ref="A88:AP88"/>
    <mergeCell ref="A89:AP89"/>
    <mergeCell ref="A90:AP90"/>
    <mergeCell ref="A84:AP84"/>
    <mergeCell ref="A91:AP91"/>
    <mergeCell ref="A100:AP100"/>
    <mergeCell ref="T28:X28"/>
    <mergeCell ref="K29:O29"/>
    <mergeCell ref="C41:Y41"/>
    <mergeCell ref="Z41:AA41"/>
    <mergeCell ref="A30:AP30"/>
    <mergeCell ref="AF28:AJ28"/>
    <mergeCell ref="K37:AP37"/>
    <mergeCell ref="A50:AP50"/>
    <mergeCell ref="A31:AP31"/>
    <mergeCell ref="Z38:AF38"/>
    <mergeCell ref="K38:N38"/>
    <mergeCell ref="C40:AP40"/>
    <mergeCell ref="A46:B46"/>
    <mergeCell ref="C46:AP46"/>
    <mergeCell ref="A47:AP47"/>
    <mergeCell ref="A48:AP48"/>
    <mergeCell ref="A49:AP49"/>
    <mergeCell ref="A32:AP32"/>
    <mergeCell ref="A33:AP33"/>
    <mergeCell ref="A34:AP34"/>
    <mergeCell ref="A37:J37"/>
    <mergeCell ref="A40:B4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6" fitToHeight="0" orientation="portrait" r:id="rId1"/>
  <headerFooter alignWithMargins="0"/>
  <ignoredErrors>
    <ignoredError sqref="C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54</vt:i4>
      </vt:variant>
    </vt:vector>
  </HeadingPairs>
  <TitlesOfParts>
    <vt:vector size="56" baseType="lpstr">
      <vt:lpstr>Бланк</vt:lpstr>
      <vt:lpstr>Лист1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Воробьева Татьяна Александровна</cp:lastModifiedBy>
  <cp:lastPrinted>2020-03-05T11:25:15Z</cp:lastPrinted>
  <dcterms:created xsi:type="dcterms:W3CDTF">1996-10-08T23:32:33Z</dcterms:created>
  <dcterms:modified xsi:type="dcterms:W3CDTF">2020-12-31T10:06:44Z</dcterms:modified>
</cp:coreProperties>
</file>