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от 01.10.2021\на сайт\"/>
    </mc:Choice>
  </mc:AlternateContent>
  <bookViews>
    <workbookView xWindow="0" yWindow="0" windowWidth="28800" windowHeight="12300"/>
  </bookViews>
  <sheets>
    <sheet name="Бланк" sheetId="3" r:id="rId1"/>
  </sheets>
  <definedNames>
    <definedName name="A_BIRTHDAY">Бланк!$G$3</definedName>
    <definedName name="A_BIRTHPLACE">Бланк!$H$3</definedName>
    <definedName name="A_DATE">Бланк!$C$3</definedName>
    <definedName name="A_DOCDATE">Бланк!$K$3</definedName>
    <definedName name="A_DOCNUM">Бланк!$J$3</definedName>
    <definedName name="A_DOCPLACE">Бланк!$L$3</definedName>
    <definedName name="A_DOCPLACE_P">Бланк!$M$3</definedName>
    <definedName name="A_DOCTYPE">Бланк!$I$3</definedName>
    <definedName name="A_FACTORY_NAME">Бланк!$M$2</definedName>
    <definedName name="A_FIO">Бланк!$D$3</definedName>
    <definedName name="A_INN">Бланк!$X$2</definedName>
    <definedName name="A_NUM">Бланк!$B$3</definedName>
    <definedName name="A_PHONE">Бланк!$Y$2</definedName>
    <definedName name="A_PHONE_M">Бланк!$Z$2</definedName>
    <definedName name="A_POSTADDR">Бланк!$O$3</definedName>
    <definedName name="A_REGADDR">Бланк!$N$3</definedName>
    <definedName name="A_RESIDENT">Бланк!$E$3</definedName>
    <definedName name="A_SEX">Бланк!$F$3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Бланк!$A$6</definedName>
    <definedName name="BIRTHDAY">Бланк!#REF!</definedName>
    <definedName name="BIRTHPLACE">Бланк!#REF!</definedName>
    <definedName name="C_BIRTHDAY">Бланк!$AD$3</definedName>
    <definedName name="C_BIRTHPLACE">Бланк!$AE$3</definedName>
    <definedName name="C_DATE">Бланк!$P$3</definedName>
    <definedName name="C_DATE_B">Бланк!$W$3</definedName>
    <definedName name="C_DATE_E">Бланк!$X$3</definedName>
    <definedName name="C_DOCDATE">Бланк!$AH$3</definedName>
    <definedName name="C_DOCNUM">Бланк!$AG$3</definedName>
    <definedName name="C_DOCPLACE">Бланк!$AI$3</definedName>
    <definedName name="C_DOCPLACE_P">Бланк!$AJ$3</definedName>
    <definedName name="C_DOCTYPE">Бланк!$AF$3</definedName>
    <definedName name="C_FACTORY_NAME">Бланк!$AM$3</definedName>
    <definedName name="C_FIO">Бланк!$AB$3</definedName>
    <definedName name="C_FIOLATIN">Бланк!$Y$3</definedName>
    <definedName name="C_GDL">Бланк!#REF!</definedName>
    <definedName name="C_INN">Бланк!$S$3</definedName>
    <definedName name="C_IPDL">Бланк!#REF!</definedName>
    <definedName name="C_NUM">Бланк!$V$3</definedName>
    <definedName name="C_PHONE">Бланк!$T$3</definedName>
    <definedName name="C_PHONE_M">Бланк!$U$3</definedName>
    <definedName name="C_PMODL">Бланк!#REF!</definedName>
    <definedName name="C_POSTADDR">Бланк!$AL$3</definedName>
    <definedName name="C_PRIORITY">Бланк!$Z$3</definedName>
    <definedName name="C_REASON">Бланк!$AA$3</definedName>
    <definedName name="C_REGADDR">Бланк!$AK$3</definedName>
    <definedName name="C_RESIDENT">Бланк!$AC$3</definedName>
    <definedName name="C_SECRET">Бланк!$Q$3</definedName>
    <definedName name="C_SEX">Бланк!$R$3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Бланк!$N$2</definedName>
    <definedName name="P_DOLG_2">Бланк!$P$2</definedName>
    <definedName name="P_DOLG_3">Бланк!$R$2</definedName>
    <definedName name="P_DOLG_4">Бланк!$T$2</definedName>
    <definedName name="P_DOLG_5">Бланк!$V$2</definedName>
    <definedName name="P_FIO_1">Бланк!$O$2</definedName>
    <definedName name="P_FIO_2">Бланк!$Q$2</definedName>
    <definedName name="P_FIO_3">Бланк!$S$2</definedName>
    <definedName name="P_FIO_4">Бланк!$U$2</definedName>
    <definedName name="P_FIO_5">Бланк!$W$2</definedName>
    <definedName name="PDL">Бланк!#REF!</definedName>
    <definedName name="PDL_2">Бланк!#REF!</definedName>
    <definedName name="POSTADDRES">Бланк!#REF!</definedName>
    <definedName name="qwe">Бланк!$F$6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Бланк!$AN$3</definedName>
    <definedName name="чсм">Бланк!$Y$4</definedName>
  </definedNames>
  <calcPr calcId="162913"/>
</workbook>
</file>

<file path=xl/calcChain.xml><?xml version="1.0" encoding="utf-8"?>
<calcChain xmlns="http://schemas.openxmlformats.org/spreadsheetml/2006/main">
  <c r="R23" i="3" l="1"/>
  <c r="K23" i="3"/>
  <c r="K19" i="3" l="1"/>
  <c r="K20" i="3"/>
  <c r="AH86" i="3" l="1"/>
  <c r="Z86" i="3"/>
  <c r="Z82" i="3"/>
  <c r="B82" i="3"/>
  <c r="AJ18" i="3"/>
  <c r="AA18" i="3"/>
  <c r="R18" i="3"/>
  <c r="K18" i="3"/>
  <c r="V17" i="3"/>
  <c r="P17" i="3"/>
  <c r="K17" i="3"/>
  <c r="AM28" i="3"/>
  <c r="AK28" i="3"/>
  <c r="AI28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E28" i="3"/>
  <c r="C28" i="3"/>
  <c r="A28" i="3"/>
  <c r="Z35" i="3"/>
  <c r="O35" i="3"/>
  <c r="P33" i="3"/>
  <c r="AK32" i="3"/>
  <c r="Y32" i="3"/>
  <c r="P32" i="3"/>
  <c r="AF31" i="3"/>
  <c r="V31" i="3"/>
  <c r="P31" i="3"/>
  <c r="AN30" i="3"/>
  <c r="AK30" i="3"/>
  <c r="P30" i="3"/>
  <c r="K30" i="3"/>
  <c r="X29" i="3"/>
  <c r="K29" i="3"/>
  <c r="K26" i="3"/>
  <c r="Z68" i="3"/>
  <c r="O68" i="3"/>
  <c r="P60" i="3"/>
  <c r="AK59" i="3"/>
  <c r="Y59" i="3"/>
  <c r="P59" i="3"/>
  <c r="AF58" i="3"/>
  <c r="V58" i="3"/>
  <c r="P58" i="3"/>
  <c r="AN57" i="3"/>
  <c r="AK57" i="3"/>
  <c r="P57" i="3"/>
  <c r="K57" i="3"/>
  <c r="X56" i="3"/>
  <c r="K56" i="3"/>
  <c r="AM54" i="3"/>
  <c r="AK54" i="3"/>
  <c r="AI54" i="3"/>
  <c r="AG54" i="3"/>
  <c r="AE54" i="3"/>
  <c r="AC54" i="3"/>
  <c r="AA54" i="3"/>
  <c r="Y54" i="3"/>
  <c r="W54" i="3"/>
  <c r="U54" i="3"/>
  <c r="S54" i="3"/>
  <c r="Q54" i="3"/>
  <c r="O54" i="3"/>
  <c r="M54" i="3"/>
  <c r="K54" i="3"/>
  <c r="I54" i="3"/>
  <c r="G54" i="3"/>
  <c r="E54" i="3"/>
  <c r="C54" i="3"/>
  <c r="A54" i="3"/>
  <c r="K52" i="3"/>
  <c r="AL3" i="3"/>
  <c r="A66" i="3" s="1"/>
  <c r="AA3" i="3"/>
  <c r="AA112" i="3"/>
  <c r="C112" i="3"/>
  <c r="A117" i="3"/>
  <c r="A9" i="3"/>
  <c r="AI117" i="3"/>
  <c r="W117" i="3"/>
</calcChain>
</file>

<file path=xl/sharedStrings.xml><?xml version="1.0" encoding="utf-8"?>
<sst xmlns="http://schemas.openxmlformats.org/spreadsheetml/2006/main" count="152" uniqueCount="118">
  <si>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</si>
  <si>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</si>
  <si>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</si>
  <si>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</si>
  <si>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 xml:space="preserve">MasterCard Standard    </t>
  </si>
  <si>
    <t>MasterCard Gold</t>
  </si>
  <si>
    <t>¨</t>
  </si>
  <si>
    <t>MasterCard Platinum</t>
  </si>
  <si>
    <t>Кодовое слово</t>
  </si>
  <si>
    <t>Валюта счета</t>
  </si>
  <si>
    <t>рубль РФ</t>
  </si>
  <si>
    <t>доллар США</t>
  </si>
  <si>
    <t>евро</t>
  </si>
  <si>
    <t>Предоставление</t>
  </si>
  <si>
    <t>плановое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</si>
  <si>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</si>
  <si>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</si>
  <si>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</si>
  <si>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</si>
  <si>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</si>
  <si>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</si>
  <si>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</si>
  <si>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</si>
  <si>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</si>
  <si>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</si>
  <si>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</si>
  <si>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</si>
  <si>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</si>
  <si>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</si>
  <si>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</si>
  <si>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</si>
  <si>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</si>
  <si>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Адрес регистрации (индекс,страна,республика/край/область/округ,город,населенный пункт,улица,дом,корпус,квартира)</t>
  </si>
  <si>
    <t>Фактический адрес (при совпадении с адресом регистрации поле не заполняется)</t>
  </si>
  <si>
    <t>Контактные телефоны</t>
  </si>
  <si>
    <t>домашний</t>
  </si>
  <si>
    <t>мобильный</t>
  </si>
  <si>
    <t>рабочий</t>
  </si>
  <si>
    <t>Настоящим подтверждаю, что:</t>
  </si>
  <si>
    <t>(дата)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</si>
  <si>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</si>
  <si>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</si>
  <si>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</si>
  <si>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</si>
  <si>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t>В случае предоставления доступа к услугам я: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</si>
  <si>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</si>
  <si>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</si>
  <si>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</si>
  <si>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(должность)</t>
  </si>
  <si>
    <t>(подпись)</t>
  </si>
  <si>
    <t xml:space="preserve"> Данные владельца счета:</t>
  </si>
  <si>
    <t>(подпись владельца счета)</t>
  </si>
  <si>
    <t>(подпись держателя доп. карты)</t>
  </si>
  <si>
    <t>Заявление клиентов принято и проверено. Личности клиентов удостоверены.</t>
  </si>
  <si>
    <t>Прошу предоставить дополнительную карту на условиях, предусмотренных АО Банк "Национальный стандарт",</t>
  </si>
  <si>
    <t>Обработка персональных данных.</t>
  </si>
  <si>
    <t xml:space="preserve"> </t>
  </si>
  <si>
    <t>Предоставление дополнительной карты другому держателю</t>
  </si>
  <si>
    <t xml:space="preserve">"Национальный стандарт".Я соглашаюсь с тем,что все операции, совершенные держателем дополнительной карты с использованием дополнительной карты
</t>
  </si>
  <si>
    <t>будут приравнены к операциям,совершенным держателем основной карты.</t>
  </si>
  <si>
    <t>срочное</t>
  </si>
  <si>
    <t xml:space="preserve"> Данные держателя дополнительной карты (не заполняется, если держатель - владелец счета):</t>
  </si>
  <si>
    <t xml:space="preserve">Настоящим я доверяю держателю дополнительной карты совершать операции с использованием дополнительной карты в соответсвии с Тарифами по выпуску и
</t>
  </si>
  <si>
    <t xml:space="preserve">Прошу предоставить доступ к услугам:  </t>
  </si>
  <si>
    <t>MasterCard Black</t>
  </si>
  <si>
    <t>Имя и Фамилия в латинской транслитерации (не более 19 символов с разделителем)</t>
  </si>
  <si>
    <t>Предоставление дополнительной карты на мое имя</t>
  </si>
  <si>
    <t xml:space="preserve">Тип карточного продукта </t>
  </si>
  <si>
    <t>Основной карты, а так же пополнять остаток денежных средств на Счете, в том чисое с использованием Дополнительной карты, в течение 3 (трех) лет с даты выпуска</t>
  </si>
  <si>
    <t>Дополнительной карты*;</t>
  </si>
  <si>
    <r>
      <t>ü</t>
    </r>
    <r>
      <rPr>
        <sz val="6"/>
        <rFont val="Arial"/>
        <family val="2"/>
        <charset val="204"/>
      </rPr>
      <t xml:space="preserve"> доверяю указанному мною Держателю совершать расходные операции с использование Дополнительной карты по Счету Основной карты в пределах платежного лимита
</t>
    </r>
  </si>
  <si>
    <r>
      <t>ü</t>
    </r>
    <r>
      <rPr>
        <sz val="6"/>
        <rFont val="Arial"/>
        <family val="2"/>
        <charset val="204"/>
      </rPr>
      <t xml:space="preserve"> принимаю на себя полную имущественную ответственность перед АО Банк "Национальный стандарт" за все операции и сделки, произведенные с использованием 
</t>
    </r>
  </si>
  <si>
    <t>Дополнительной карты, в том числе за убытки АО Банк "Национальный стандарт" и иных участников расчетов, возникшие при совершении указанных операций и сделок;</t>
  </si>
  <si>
    <t xml:space="preserve">В соответствии с Федеральным законом от 27.07.2006 г. № 152-ФЗ «О персональных данных»
</t>
  </si>
  <si>
    <t>даю</t>
  </si>
  <si>
    <t xml:space="preserve">не даю </t>
  </si>
  <si>
    <t>свое согласие на обработку АО Банк "Национальный стандарт" (115093,г.Москва, Партийный пер. д.1,корп. 57,стр.2,3) моих персональных данных и подтверждаю, что</t>
  </si>
  <si>
    <t>давая (не давая) такое согласие, я действую своей волей и в своем интересе.</t>
  </si>
  <si>
    <t>Согласие распространяется на следующую информацию: мои фамилия, имя, отчество, дата и место рождения, паспортные данные, данные документов, удостоверяющих</t>
  </si>
  <si>
    <t>личность, адрес, в том числе адрес электронной почты, телефон, семейное, финансовое, имущественное положение, иная информация, относящаяся к моей личности и</t>
  </si>
  <si>
    <t>связанная с установлением договорных отношений (в случае необходимости).</t>
  </si>
  <si>
    <t>Федерации.</t>
  </si>
  <si>
    <t>Согласие предоставляется на осуществление любых действий в отношении моих персональных данных, которые необходимы для достижения вышеуказанных целей,</t>
  </si>
  <si>
    <t>лицу (в том числе не кредитной и небанковской организации), передачи Банком принадлежащих ему функций и полномочий иному лицу, а также при привлечении третьих</t>
  </si>
  <si>
    <t>лиц к оказанию услуг в указанных целях. Банк вправе в необходимом объеме раскрывать для совершения вышеуказанных действий информацию обо мне (включая</t>
  </si>
  <si>
    <t>мои  персональные данные) таким третьим лицам, их агентам и иным уполномоченным ими лицам, а также предоставлять таким лицам соответствующие документы, содержащие</t>
  </si>
  <si>
    <t>указанную информацию, осуществлять иные действия с моими персональными данными в строгом соответствии с действующим законодательством.</t>
  </si>
  <si>
    <t>Настоящее согласие может быть отозвано посредством направления мною письменного уведомления Банку в произвольной форме по почте заказным письмом с уведомле-</t>
  </si>
  <si>
    <t xml:space="preserve">нием о вручении, либо вручения уведомления лично под роспись представителю Банка, если иное не установлено законодательством Российской Федерации.  В случае </t>
  </si>
  <si>
    <t>отзыва согласия на обработку персональных данных прекращение обработки персональных данных происходит только после полного исполнения Сторонами обязательств,</t>
  </si>
  <si>
    <t xml:space="preserve"> вытекающих из договорных отношений, а уничтожение персональных данных производится не ранее истечения срока хранения, установленного для конкретного вида</t>
  </si>
  <si>
    <t xml:space="preserve">документов, если персональные данные содержатся в указанных документах. </t>
  </si>
  <si>
    <t>Настоящее согласие дано мной до истечения пятилетнего срока с момента прекращения обязательств по договору банковского счета.</t>
  </si>
  <si>
    <t xml:space="preserve"> "Национальный стандарт", информирования меня о новых продуктах и услугах Банка, а также обеспечения соблюдения законов и нормативных правовых актов Российской</t>
  </si>
  <si>
    <t xml:space="preserve">Согласие на обработку персональных данных дается мною в целях выпуска  на мое имя и использования Дополнительной карты в рамках договора банковского счета, 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</si>
  <si>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</si>
  <si>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не обязан сообщать мне причины отказа и возвращать Заявление;</t>
  </si>
  <si>
    <t>* не применяется при выпуске Дополнительной карты на имя Держателя Основной карты</t>
  </si>
  <si>
    <t xml:space="preserve"> заявления ознакомлен.</t>
  </si>
  <si>
    <t>Карта "С заботой о Вас"</t>
  </si>
  <si>
    <t>Зарплатный</t>
  </si>
  <si>
    <t>Зарплатный+</t>
  </si>
  <si>
    <t>Карта Молодёжка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</si>
  <si>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</si>
  <si>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</si>
  <si>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</si>
  <si>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</si>
  <si>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</si>
  <si>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включая без ограничения: сбор, запись, обработку, систематизацию, накопление, хранение, уточнение (обновление, изменение), извлечение, использование,</t>
  </si>
  <si>
    <t xml:space="preserve"> обезличивание, блокирование, удаление, уничтожение, а также на передачу моих персональных данных для достижения указанных выше целей третьему</t>
  </si>
  <si>
    <t>Обработка персональных данных может осуществляться Банком с использованием и/или без использования средств автоматизации. При обработке персональных данных Банк не ограничен в применении иных способов их обработки.</t>
  </si>
  <si>
    <t>Мне разъяснены и понятны юридические последствия моего отказа в предоставлении согласия на обработку персональных данных, в том числе право Банка обрабатывать мои персональные данные без получения указанного согласия в объеме, сроки и в случаях, предусмотренных действующим законодательством Российской Федерации.</t>
  </si>
  <si>
    <t>НА ПРЕДОСТАВЛЕНИЕ ДОПОЛНИТЕЛЬНОЙ РАСЧЕТНОЙ БАНКОВСКОЙ КАРТЫ</t>
  </si>
  <si>
    <t xml:space="preserve">обслуживанию расчетных банковских карт и Правилами предоставления и обслуживания расчетных банковских карт АО Банк
</t>
  </si>
  <si>
    <t>МИР Привилегия</t>
  </si>
  <si>
    <r>
      <t>ü</t>
    </r>
    <r>
      <rPr>
        <sz val="6"/>
        <rFont val="Arial"/>
        <family val="2"/>
        <charset val="204"/>
      </rPr>
      <t xml:space="preserve"> с Тарифами по выпуску и обслуживанию расчетных банковских карт АО Банк "Национальный стандарт", действующими на момент подписания
</t>
    </r>
  </si>
  <si>
    <r>
      <t>ü</t>
    </r>
    <r>
      <rPr>
        <sz val="6"/>
        <rFont val="Arial"/>
        <family val="2"/>
        <charset val="204"/>
      </rPr>
      <t xml:space="preserve"> в случае принятия Банком отрицательного по предоставлению расчетной банковской карты согласен с тем, что АО Банк "Национальный стандарт" 
</t>
    </r>
  </si>
  <si>
    <t xml:space="preserve">заключенного с Держателем Основной карты путем присоединения к Правилам предоставления и обслуживания расчетных банковских карт в АО Банк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</si>
</sst>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6"/>
      <name val="Arial Cyr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0" xfId="0" applyFont="1" applyAlignment="1"/>
    <xf numFmtId="0" fontId="6" fillId="0" borderId="7" xfId="0" applyFont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/>
    <xf numFmtId="0" fontId="4" fillId="0" borderId="0" xfId="0" applyFont="1" applyFill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6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9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/>
    <xf numFmtId="0" fontId="4" fillId="0" borderId="7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1" fillId="3" borderId="12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3" borderId="12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justify" vertical="top" wrapText="1"/>
    </xf>
    <xf numFmtId="0" fontId="1" fillId="0" borderId="9" xfId="0" applyFont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7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0" fillId="0" borderId="1" xfId="0" applyBorder="1" applyAlignment="1"/>
    <xf numFmtId="49" fontId="3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/>
    <xf numFmtId="0" fontId="0" fillId="0" borderId="8" xfId="0" applyBorder="1" applyAlignment="1"/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9" xfId="2" applyFont="1" applyFill="1" applyBorder="1" applyAlignment="1"/>
    <xf numFmtId="0" fontId="9" fillId="0" borderId="9" xfId="2" applyFill="1" applyBorder="1" applyAlignment="1"/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6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10</xdr:col>
      <xdr:colOff>123825</xdr:colOff>
      <xdr:row>4</xdr:row>
      <xdr:rowOff>28575</xdr:rowOff>
    </xdr:to>
    <xdr:pic>
      <xdr:nvPicPr>
        <xdr:cNvPr id="11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543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9"/>
  <sheetViews>
    <sheetView tabSelected="1" topLeftCell="A94" zoomScale="145" zoomScaleNormal="145" workbookViewId="0">
      <selection activeCell="AA1" sqref="AA1:AP1"/>
    </sheetView>
  </sheetViews>
  <sheetFormatPr defaultColWidth="2.140625" defaultRowHeight="11.25" customHeight="1" x14ac:dyDescent="0.2"/>
  <cols>
    <col min="1" max="16" width="2.140625" style="1"/>
    <col min="17" max="17" width="3.85546875" style="1" customWidth="1"/>
    <col min="18" max="24" width="2.140625" style="1"/>
    <col min="25" max="25" width="2.5703125" style="1" customWidth="1"/>
    <col min="26" max="26" width="1.42578125" style="1" customWidth="1"/>
    <col min="27" max="41" width="2.140625" style="1"/>
    <col min="42" max="42" width="5.85546875" style="1" customWidth="1"/>
    <col min="43" max="16384" width="2.140625" style="1"/>
  </cols>
  <sheetData>
    <row r="1" spans="1:42" ht="12" customHeight="1" x14ac:dyDescent="0.2">
      <c r="Y1" s="2"/>
      <c r="Z1" s="2"/>
      <c r="AA1" s="139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</row>
    <row r="2" spans="1:42" ht="11.1" customHeight="1" x14ac:dyDescent="0.2">
      <c r="M2" s="21"/>
      <c r="N2" s="5"/>
      <c r="O2" s="5"/>
      <c r="P2" s="5"/>
      <c r="Q2" s="5"/>
      <c r="R2" s="5"/>
      <c r="S2" s="5"/>
      <c r="T2" s="5"/>
      <c r="U2" s="5"/>
      <c r="V2" s="5"/>
      <c r="W2" s="14"/>
      <c r="X2" s="5"/>
      <c r="Y2" s="5"/>
      <c r="Z2" s="14"/>
      <c r="AA2" s="145" t="s">
        <v>1</v>
      </c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7"/>
    </row>
    <row r="3" spans="1:42" ht="11.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48" t="str">
        <f>"" &amp; D_NUM</f>
        <v/>
      </c>
      <c r="AB3" s="149"/>
      <c r="AC3" s="149"/>
      <c r="AD3" s="149"/>
      <c r="AE3" s="149"/>
      <c r="AF3" s="149"/>
      <c r="AG3" s="149"/>
      <c r="AH3" s="149"/>
      <c r="AI3" s="149"/>
      <c r="AJ3" s="149"/>
      <c r="AK3" s="3" t="s">
        <v>0</v>
      </c>
      <c r="AL3" s="149" t="str">
        <f>"" &amp; RIGHT(A_NUM,7)</f>
        <v/>
      </c>
      <c r="AM3" s="149"/>
      <c r="AN3" s="149"/>
      <c r="AO3" s="149"/>
      <c r="AP3" s="150"/>
    </row>
    <row r="4" spans="1:42" ht="11.1" customHeight="1" x14ac:dyDescent="0.2">
      <c r="A4" s="143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</row>
    <row r="5" spans="1:42" ht="9.9499999999999993" customHeight="1" x14ac:dyDescent="0.2">
      <c r="A5" s="143" t="s">
        <v>112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</row>
    <row r="6" spans="1:42" ht="9.9499999999999993" customHeight="1" x14ac:dyDescent="0.2">
      <c r="A6" s="144" t="s">
        <v>2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</row>
    <row r="7" spans="1:42" ht="9.9499999999999993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9.9499999999999993" customHeight="1" x14ac:dyDescent="0.2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</row>
    <row r="9" spans="1:42" ht="9.9499999999999993" customHeight="1" x14ac:dyDescent="0.2">
      <c r="A9" s="90" t="str">
        <f>"к моему банковскому счету № " &amp; A_NUM</f>
        <v xml:space="preserve">к моему банковскому счету № 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</row>
    <row r="10" spans="1:42" ht="9.9499999999999993" customHeight="1" x14ac:dyDescent="0.2">
      <c r="A10" s="23" t="s">
        <v>6</v>
      </c>
      <c r="B10" s="151" t="s">
        <v>66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2"/>
    </row>
    <row r="11" spans="1:42" ht="9.9499999999999993" customHeight="1" x14ac:dyDescent="0.2">
      <c r="A11" s="153" t="s">
        <v>6</v>
      </c>
      <c r="B11" s="90" t="s">
        <v>57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155"/>
    </row>
    <row r="12" spans="1:42" ht="9.9499999999999993" customHeight="1" x14ac:dyDescent="0.2">
      <c r="A12" s="153"/>
      <c r="B12" s="137" t="s">
        <v>62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8"/>
    </row>
    <row r="13" spans="1:42" ht="9.9499999999999993" customHeight="1" x14ac:dyDescent="0.2">
      <c r="A13" s="153"/>
      <c r="B13" s="137" t="s">
        <v>113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8"/>
    </row>
    <row r="14" spans="1:42" ht="9.9499999999999993" customHeight="1" x14ac:dyDescent="0.2">
      <c r="A14" s="153"/>
      <c r="B14" s="137" t="s">
        <v>58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8"/>
    </row>
    <row r="15" spans="1:42" ht="9.9499999999999993" customHeight="1" x14ac:dyDescent="0.2">
      <c r="A15" s="154"/>
      <c r="B15" s="141" t="s">
        <v>59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2"/>
    </row>
    <row r="16" spans="1:42" ht="9.9499999999999993" customHeight="1" x14ac:dyDescent="0.2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1:42" ht="9.9499999999999993" customHeight="1" x14ac:dyDescent="0.2">
      <c r="A17" s="92" t="s">
        <v>9</v>
      </c>
      <c r="B17" s="93"/>
      <c r="C17" s="93"/>
      <c r="D17" s="93"/>
      <c r="E17" s="93"/>
      <c r="F17" s="93"/>
      <c r="G17" s="93"/>
      <c r="H17" s="93"/>
      <c r="I17" s="93"/>
      <c r="J17" s="93"/>
      <c r="K17" s="9" t="str">
        <f>IF(MID(A_NUM,6,3)="810","þ","¨")</f>
        <v>¨</v>
      </c>
      <c r="L17" s="76" t="s">
        <v>10</v>
      </c>
      <c r="M17" s="76"/>
      <c r="N17" s="76"/>
      <c r="O17" s="76"/>
      <c r="P17" s="8" t="str">
        <f>IF(MID(A_NUM,6,3)="840","þ","¨")</f>
        <v>¨</v>
      </c>
      <c r="Q17" s="76" t="s">
        <v>11</v>
      </c>
      <c r="R17" s="76"/>
      <c r="S17" s="76"/>
      <c r="T17" s="76"/>
      <c r="U17" s="76"/>
      <c r="V17" s="8" t="str">
        <f>IF(MID(A_NUM,6,3)="978","þ","¨")</f>
        <v>¨</v>
      </c>
      <c r="W17" s="76" t="s">
        <v>12</v>
      </c>
      <c r="X17" s="76"/>
      <c r="Y17" s="76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1"/>
    </row>
    <row r="18" spans="1:42" ht="11.25" customHeight="1" x14ac:dyDescent="0.2">
      <c r="A18" s="166" t="s">
        <v>67</v>
      </c>
      <c r="B18" s="167"/>
      <c r="C18" s="167"/>
      <c r="D18" s="167"/>
      <c r="E18" s="167"/>
      <c r="F18" s="167"/>
      <c r="G18" s="167"/>
      <c r="H18" s="167"/>
      <c r="I18" s="167"/>
      <c r="J18" s="168"/>
      <c r="K18" s="7" t="str">
        <f>IF(LEFT(C_NUM,1)="6","þ","¨")</f>
        <v>¨</v>
      </c>
      <c r="L18" s="134" t="s">
        <v>4</v>
      </c>
      <c r="M18" s="134"/>
      <c r="N18" s="134"/>
      <c r="O18" s="134"/>
      <c r="P18" s="134"/>
      <c r="Q18" s="134"/>
      <c r="R18" s="7" t="str">
        <f>IF(LEFT(C_NUM,6)="518275","þ","¨")</f>
        <v>¨</v>
      </c>
      <c r="S18" s="134" t="s">
        <v>5</v>
      </c>
      <c r="T18" s="134"/>
      <c r="U18" s="134"/>
      <c r="V18" s="134"/>
      <c r="W18" s="134"/>
      <c r="X18" s="134"/>
      <c r="Y18" s="134"/>
      <c r="Z18" s="134"/>
      <c r="AA18" s="7" t="str">
        <f>IF(LEFT(C_NUM,6)="518372","þ","¨")</f>
        <v>¨</v>
      </c>
      <c r="AB18" s="134" t="s">
        <v>7</v>
      </c>
      <c r="AC18" s="134"/>
      <c r="AD18" s="134"/>
      <c r="AE18" s="134"/>
      <c r="AF18" s="134"/>
      <c r="AG18" s="134"/>
      <c r="AH18" s="134"/>
      <c r="AI18" s="7"/>
      <c r="AJ18" s="7" t="str">
        <f>IF(LEFT(C_NUM,6)="429774","þ","¨")</f>
        <v>¨</v>
      </c>
      <c r="AK18" s="13" t="s">
        <v>64</v>
      </c>
      <c r="AL18" s="13"/>
      <c r="AM18" s="13"/>
      <c r="AN18" s="13"/>
      <c r="AO18" s="13"/>
      <c r="AP18" s="19"/>
    </row>
    <row r="19" spans="1:42" ht="11.25" customHeight="1" x14ac:dyDescent="0.2">
      <c r="A19" s="169"/>
      <c r="B19" s="170"/>
      <c r="C19" s="170"/>
      <c r="D19" s="170"/>
      <c r="E19" s="170"/>
      <c r="F19" s="170"/>
      <c r="G19" s="170"/>
      <c r="H19" s="170"/>
      <c r="I19" s="170"/>
      <c r="J19" s="171"/>
      <c r="K19" s="7" t="str">
        <f>IF(LEFT(C_NUM,1)="6","þ","¨")</f>
        <v>¨</v>
      </c>
      <c r="L19" s="48" t="s">
        <v>114</v>
      </c>
      <c r="M19" s="48"/>
      <c r="N19" s="48"/>
      <c r="O19" s="48"/>
      <c r="P19" s="48"/>
      <c r="Q19" s="48"/>
      <c r="R19" s="7"/>
      <c r="S19" s="48"/>
      <c r="T19" s="48"/>
      <c r="U19" s="48"/>
      <c r="V19" s="48"/>
      <c r="W19" s="48"/>
      <c r="X19" s="48"/>
      <c r="Y19" s="48"/>
      <c r="Z19" s="48"/>
      <c r="AA19" s="7"/>
      <c r="AB19" s="48"/>
      <c r="AC19" s="48"/>
      <c r="AD19" s="48"/>
      <c r="AE19" s="48"/>
      <c r="AF19" s="48"/>
      <c r="AG19" s="48"/>
      <c r="AH19" s="48"/>
      <c r="AI19" s="7"/>
      <c r="AJ19" s="7"/>
      <c r="AK19" s="48"/>
      <c r="AL19" s="48"/>
      <c r="AM19" s="48"/>
      <c r="AN19" s="48"/>
      <c r="AO19" s="48"/>
      <c r="AP19" s="19"/>
    </row>
    <row r="20" spans="1:42" ht="9.9499999999999993" customHeight="1" x14ac:dyDescent="0.2">
      <c r="A20" s="169"/>
      <c r="B20" s="170"/>
      <c r="C20" s="170"/>
      <c r="D20" s="170"/>
      <c r="E20" s="170"/>
      <c r="F20" s="170"/>
      <c r="G20" s="170"/>
      <c r="H20" s="170"/>
      <c r="I20" s="170"/>
      <c r="J20" s="171"/>
      <c r="K20" s="56" t="str">
        <f>IF(LEFT(C_NUM,6)="429775","þ","¨")</f>
        <v>¨</v>
      </c>
      <c r="L20" s="57" t="s">
        <v>114</v>
      </c>
      <c r="M20" s="58"/>
      <c r="N20" s="58"/>
      <c r="O20" s="58"/>
      <c r="P20" s="58"/>
      <c r="Q20" s="58"/>
      <c r="R20" s="57"/>
      <c r="S20" s="26" t="s">
        <v>102</v>
      </c>
      <c r="T20" s="26"/>
      <c r="U20" s="26"/>
      <c r="V20" s="26"/>
      <c r="W20" s="26"/>
      <c r="X20" s="26"/>
      <c r="Y20" s="59"/>
      <c r="Z20" s="26"/>
      <c r="AA20" s="42"/>
      <c r="AB20" s="41"/>
      <c r="AC20" s="41"/>
      <c r="AD20" s="41"/>
      <c r="AE20" s="41"/>
      <c r="AF20" s="41"/>
      <c r="AG20" s="41"/>
      <c r="AH20" s="41"/>
      <c r="AI20" s="40"/>
      <c r="AJ20" s="40"/>
      <c r="AK20" s="41"/>
      <c r="AL20" s="41"/>
      <c r="AM20" s="41"/>
      <c r="AN20" s="41"/>
      <c r="AO20" s="41"/>
      <c r="AP20" s="43"/>
    </row>
    <row r="21" spans="1:42" ht="9.9499999999999993" customHeight="1" x14ac:dyDescent="0.2">
      <c r="A21" s="169"/>
      <c r="B21" s="170"/>
      <c r="C21" s="170"/>
      <c r="D21" s="170"/>
      <c r="E21" s="170"/>
      <c r="F21" s="170"/>
      <c r="G21" s="170"/>
      <c r="H21" s="170"/>
      <c r="I21" s="170"/>
      <c r="J21" s="171"/>
      <c r="K21" s="51" t="s">
        <v>6</v>
      </c>
      <c r="L21" s="52" t="s">
        <v>114</v>
      </c>
      <c r="M21" s="50"/>
      <c r="N21" s="50"/>
      <c r="O21" s="50"/>
      <c r="P21" s="50"/>
      <c r="Q21" s="50"/>
      <c r="R21" s="52"/>
      <c r="S21" s="46" t="s">
        <v>99</v>
      </c>
      <c r="T21" s="46"/>
      <c r="U21" s="46"/>
      <c r="V21" s="54"/>
      <c r="W21" s="37"/>
      <c r="X21" s="37"/>
      <c r="Y21" s="37"/>
      <c r="Z21" s="37"/>
      <c r="AA21" s="37"/>
      <c r="AB21" s="37"/>
      <c r="AC21" s="36"/>
      <c r="AD21" s="36"/>
      <c r="AE21" s="37"/>
      <c r="AF21" s="37"/>
      <c r="AG21" s="37"/>
      <c r="AH21" s="37"/>
      <c r="AI21" s="37"/>
      <c r="AJ21" s="37"/>
      <c r="AK21" s="37"/>
      <c r="AL21" s="37"/>
      <c r="AM21" s="37"/>
      <c r="AN21" s="36"/>
      <c r="AO21" s="36"/>
      <c r="AP21" s="39"/>
    </row>
    <row r="22" spans="1:42" ht="9.9499999999999993" customHeight="1" x14ac:dyDescent="0.2">
      <c r="A22" s="172"/>
      <c r="B22" s="173"/>
      <c r="C22" s="173"/>
      <c r="D22" s="173"/>
      <c r="E22" s="173"/>
      <c r="F22" s="173"/>
      <c r="G22" s="173"/>
      <c r="H22" s="173"/>
      <c r="I22" s="173"/>
      <c r="J22" s="174"/>
      <c r="K22" s="38" t="s">
        <v>6</v>
      </c>
      <c r="L22" s="55" t="s">
        <v>100</v>
      </c>
      <c r="M22" s="55"/>
      <c r="N22" s="55"/>
      <c r="O22" s="55"/>
      <c r="P22" s="55"/>
      <c r="Q22" s="38" t="s">
        <v>6</v>
      </c>
      <c r="R22" s="55" t="s">
        <v>101</v>
      </c>
      <c r="S22" s="49"/>
      <c r="T22" s="49"/>
      <c r="U22" s="49"/>
      <c r="V22" s="53"/>
      <c r="W22" s="53"/>
      <c r="X22" s="53"/>
      <c r="Y22" s="53"/>
      <c r="Z22" s="53"/>
      <c r="AA22" s="53"/>
      <c r="AB22" s="53"/>
      <c r="AC22" s="49"/>
      <c r="AD22" s="49"/>
      <c r="AE22" s="53"/>
      <c r="AF22" s="53"/>
      <c r="AG22" s="53"/>
      <c r="AH22" s="53"/>
      <c r="AI22" s="53"/>
      <c r="AJ22" s="53"/>
      <c r="AK22" s="53"/>
      <c r="AL22" s="53"/>
      <c r="AM22" s="53"/>
      <c r="AN22" s="49"/>
      <c r="AO22" s="49"/>
      <c r="AP22" s="43"/>
    </row>
    <row r="23" spans="1:42" ht="9.9499999999999993" customHeight="1" x14ac:dyDescent="0.2">
      <c r="A23" s="92" t="s">
        <v>13</v>
      </c>
      <c r="B23" s="93"/>
      <c r="C23" s="93"/>
      <c r="D23" s="93"/>
      <c r="E23" s="93"/>
      <c r="F23" s="93"/>
      <c r="G23" s="93"/>
      <c r="H23" s="93"/>
      <c r="I23" s="93"/>
      <c r="J23" s="94"/>
      <c r="K23" s="8" t="str">
        <f>IF(C_PRIORITY="0","þ","¨")</f>
        <v>¨</v>
      </c>
      <c r="L23" s="122" t="s">
        <v>14</v>
      </c>
      <c r="M23" s="123"/>
      <c r="N23" s="123"/>
      <c r="O23" s="123"/>
      <c r="P23" s="123"/>
      <c r="Q23" s="123"/>
      <c r="R23" s="8" t="str">
        <f>IF(AND(C_PRIORITY&lt;&gt;"0",NOT(ISBLANK(C_PRIORITY))),"þ","¨")</f>
        <v>¨</v>
      </c>
      <c r="S23" s="76" t="s">
        <v>60</v>
      </c>
      <c r="T23" s="76"/>
      <c r="U23" s="76"/>
      <c r="V23" s="76"/>
      <c r="W23" s="76"/>
      <c r="X23" s="76"/>
      <c r="Y23" s="135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36"/>
    </row>
    <row r="24" spans="1:42" ht="9.9499999999999993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</row>
    <row r="25" spans="1:42" ht="9.9499999999999993" customHeight="1" x14ac:dyDescent="0.2">
      <c r="A25" s="91" t="s">
        <v>50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</row>
    <row r="26" spans="1:42" ht="9.9499999999999993" customHeight="1" x14ac:dyDescent="0.2">
      <c r="A26" s="92" t="s">
        <v>15</v>
      </c>
      <c r="B26" s="93"/>
      <c r="C26" s="93"/>
      <c r="D26" s="93"/>
      <c r="E26" s="93"/>
      <c r="F26" s="93"/>
      <c r="G26" s="93"/>
      <c r="H26" s="93"/>
      <c r="I26" s="93"/>
      <c r="J26" s="94"/>
      <c r="K26" s="75" t="str">
        <f>"" &amp; A_FIO</f>
        <v/>
      </c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7"/>
    </row>
    <row r="27" spans="1:42" ht="9.9499999999999993" customHeight="1" x14ac:dyDescent="0.2">
      <c r="A27" s="119" t="s">
        <v>65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1"/>
    </row>
    <row r="28" spans="1:42" ht="9.9499999999999993" customHeight="1" x14ac:dyDescent="0.2">
      <c r="A28" s="73" t="str">
        <f>MID(C_FIOLATIN,1,1)</f>
        <v/>
      </c>
      <c r="B28" s="74"/>
      <c r="C28" s="73" t="str">
        <f>MID(C_FIOLATIN,2,1)</f>
        <v/>
      </c>
      <c r="D28" s="74"/>
      <c r="E28" s="73" t="str">
        <f>MID(C_FIOLATIN,3,1)</f>
        <v/>
      </c>
      <c r="F28" s="74"/>
      <c r="G28" s="73" t="str">
        <f>MID(C_FIOLATIN,4,1)</f>
        <v/>
      </c>
      <c r="H28" s="74"/>
      <c r="I28" s="73" t="str">
        <f>MID(C_FIOLATIN,5,1)</f>
        <v/>
      </c>
      <c r="J28" s="74"/>
      <c r="K28" s="73" t="str">
        <f>MID(C_FIOLATIN,6,1)</f>
        <v/>
      </c>
      <c r="L28" s="74"/>
      <c r="M28" s="73" t="str">
        <f>MID(C_FIOLATIN,7,1)</f>
        <v/>
      </c>
      <c r="N28" s="74"/>
      <c r="O28" s="73" t="str">
        <f>MID(C_FIOLATIN,8,1)</f>
        <v/>
      </c>
      <c r="P28" s="74"/>
      <c r="Q28" s="73" t="str">
        <f>MID(C_FIOLATIN,9,1)</f>
        <v/>
      </c>
      <c r="R28" s="74"/>
      <c r="S28" s="73" t="str">
        <f>MID(C_FIOLATIN,10,1)</f>
        <v/>
      </c>
      <c r="T28" s="74"/>
      <c r="U28" s="73" t="str">
        <f>MID(C_FIOLATIN,11,1)</f>
        <v/>
      </c>
      <c r="V28" s="74"/>
      <c r="W28" s="73" t="str">
        <f>MID(C_FIOLATIN,12,1)</f>
        <v/>
      </c>
      <c r="X28" s="74"/>
      <c r="Y28" s="73" t="str">
        <f>MID(C_FIOLATIN,13,1)</f>
        <v/>
      </c>
      <c r="Z28" s="74"/>
      <c r="AA28" s="73" t="str">
        <f>MID(C_FIOLATIN,14,1)</f>
        <v/>
      </c>
      <c r="AB28" s="74"/>
      <c r="AC28" s="73" t="str">
        <f>MID(C_FIOLATIN,15,1)</f>
        <v/>
      </c>
      <c r="AD28" s="74"/>
      <c r="AE28" s="73" t="str">
        <f>MID(C_FIOLATIN,16,1)</f>
        <v/>
      </c>
      <c r="AF28" s="74"/>
      <c r="AG28" s="73" t="str">
        <f>MID(C_FIOLATIN,17,1)</f>
        <v/>
      </c>
      <c r="AH28" s="74"/>
      <c r="AI28" s="73" t="str">
        <f>MID(C_FIOLATIN,18,1)</f>
        <v/>
      </c>
      <c r="AJ28" s="74"/>
      <c r="AK28" s="73" t="str">
        <f>MID(C_FIOLATIN,19,1)</f>
        <v/>
      </c>
      <c r="AL28" s="74"/>
      <c r="AM28" s="119" t="str">
        <f>MID(C_FIOLATIN,20,1)</f>
        <v/>
      </c>
      <c r="AN28" s="120"/>
      <c r="AO28" s="120"/>
      <c r="AP28" s="121"/>
    </row>
    <row r="29" spans="1:42" ht="9.9499999999999993" customHeight="1" x14ac:dyDescent="0.2">
      <c r="A29" s="92" t="s">
        <v>16</v>
      </c>
      <c r="B29" s="93"/>
      <c r="C29" s="93"/>
      <c r="D29" s="93"/>
      <c r="E29" s="93"/>
      <c r="F29" s="93"/>
      <c r="G29" s="93"/>
      <c r="H29" s="93"/>
      <c r="I29" s="93"/>
      <c r="J29" s="94"/>
      <c r="K29" s="75" t="str">
        <f>"" &amp; A_BIRTHDAY</f>
        <v/>
      </c>
      <c r="L29" s="76"/>
      <c r="M29" s="76"/>
      <c r="N29" s="76"/>
      <c r="O29" s="76"/>
      <c r="P29" s="77"/>
      <c r="Q29" s="92" t="s">
        <v>17</v>
      </c>
      <c r="R29" s="93"/>
      <c r="S29" s="93"/>
      <c r="T29" s="93"/>
      <c r="U29" s="93"/>
      <c r="V29" s="93"/>
      <c r="W29" s="94"/>
      <c r="X29" s="75" t="str">
        <f>"" &amp; A_BIRTHPLACE</f>
        <v/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7"/>
    </row>
    <row r="30" spans="1:42" ht="9.9499999999999993" customHeight="1" x14ac:dyDescent="0.2">
      <c r="A30" s="92" t="s">
        <v>18</v>
      </c>
      <c r="B30" s="93"/>
      <c r="C30" s="93"/>
      <c r="D30" s="93"/>
      <c r="E30" s="93"/>
      <c r="F30" s="93"/>
      <c r="G30" s="93"/>
      <c r="H30" s="93"/>
      <c r="I30" s="93"/>
      <c r="J30" s="94"/>
      <c r="K30" s="9" t="str">
        <f>IF(A_RESIDENT="1","þ","¨")</f>
        <v>¨</v>
      </c>
      <c r="L30" s="76" t="s">
        <v>19</v>
      </c>
      <c r="M30" s="76"/>
      <c r="N30" s="76"/>
      <c r="O30" s="76"/>
      <c r="P30" s="8" t="str">
        <f>IF(A_RESIDENT="0","þ","¨")</f>
        <v>¨</v>
      </c>
      <c r="Q30" s="76" t="s">
        <v>20</v>
      </c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126"/>
      <c r="AG30" s="127"/>
      <c r="AH30" s="128" t="s">
        <v>21</v>
      </c>
      <c r="AI30" s="129"/>
      <c r="AJ30" s="130"/>
      <c r="AK30" s="7" t="str">
        <f>IF(A_SEX="М","þ","¨")</f>
        <v>¨</v>
      </c>
      <c r="AL30" s="10" t="s">
        <v>22</v>
      </c>
      <c r="AM30" s="10"/>
      <c r="AN30" s="7" t="str">
        <f>IF(A_SEX="Ж","þ","¨")</f>
        <v>¨</v>
      </c>
      <c r="AO30" s="10" t="s">
        <v>23</v>
      </c>
      <c r="AP30" s="11"/>
    </row>
    <row r="31" spans="1:42" ht="9.9499999999999993" customHeight="1" x14ac:dyDescent="0.2">
      <c r="A31" s="78" t="s">
        <v>24</v>
      </c>
      <c r="B31" s="78"/>
      <c r="C31" s="78"/>
      <c r="D31" s="78"/>
      <c r="E31" s="78"/>
      <c r="F31" s="78"/>
      <c r="G31" s="78"/>
      <c r="H31" s="78"/>
      <c r="I31" s="78"/>
      <c r="J31" s="78"/>
      <c r="K31" s="71" t="s">
        <v>25</v>
      </c>
      <c r="L31" s="71"/>
      <c r="M31" s="71"/>
      <c r="N31" s="71"/>
      <c r="O31" s="71"/>
      <c r="P31" s="9" t="str">
        <f>IF(A_DOCTYPE="Паспорт РФ","þ","¨")</f>
        <v>¨</v>
      </c>
      <c r="Q31" s="76" t="s">
        <v>26</v>
      </c>
      <c r="R31" s="76"/>
      <c r="S31" s="76"/>
      <c r="T31" s="76"/>
      <c r="U31" s="76"/>
      <c r="V31" s="8" t="str">
        <f>IF(AND(A_DOCTYPE&lt;&gt;"Паспорт РФ",NOT(ISBLANK(A_DOCTYPE))),"þ","¨")</f>
        <v>¨</v>
      </c>
      <c r="W31" s="76" t="s">
        <v>27</v>
      </c>
      <c r="X31" s="76"/>
      <c r="Y31" s="76"/>
      <c r="Z31" s="76"/>
      <c r="AA31" s="76"/>
      <c r="AB31" s="76"/>
      <c r="AC31" s="76"/>
      <c r="AD31" s="76"/>
      <c r="AE31" s="76"/>
      <c r="AF31" s="76" t="str">
        <f>IF(A_DOCTYPE&lt;&gt;"Паспорт РФ","" &amp; A_DOCTYPE,"")</f>
        <v/>
      </c>
      <c r="AG31" s="76"/>
      <c r="AH31" s="76"/>
      <c r="AI31" s="76"/>
      <c r="AJ31" s="76"/>
      <c r="AK31" s="76"/>
      <c r="AL31" s="76"/>
      <c r="AM31" s="76"/>
      <c r="AN31" s="76"/>
      <c r="AO31" s="76"/>
      <c r="AP31" s="77"/>
    </row>
    <row r="32" spans="1:42" ht="9.9499999999999993" customHeight="1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1" t="s">
        <v>28</v>
      </c>
      <c r="L32" s="71"/>
      <c r="M32" s="71"/>
      <c r="N32" s="71"/>
      <c r="O32" s="71"/>
      <c r="P32" s="75" t="str">
        <f>IF(ISERR(FIND(" ",A_DOCNUM,1)),"",MID(A_DOCNUM,1,FIND(" ",A_DOCNUM,1)-1))</f>
        <v/>
      </c>
      <c r="Q32" s="76"/>
      <c r="R32" s="76"/>
      <c r="S32" s="77"/>
      <c r="T32" s="87" t="s">
        <v>29</v>
      </c>
      <c r="U32" s="88"/>
      <c r="V32" s="88"/>
      <c r="W32" s="88"/>
      <c r="X32" s="89"/>
      <c r="Y32" s="75" t="str">
        <f>IF(ISERR(FIND(" ",A_DOCNUM,1)),"" &amp; A_DOCNUM,MID(A_DOCNUM,FIND(" ",A_DOCNUM,1)+1,20))</f>
        <v/>
      </c>
      <c r="Z32" s="76"/>
      <c r="AA32" s="76"/>
      <c r="AB32" s="76"/>
      <c r="AC32" s="76"/>
      <c r="AD32" s="76"/>
      <c r="AE32" s="77"/>
      <c r="AF32" s="82" t="s">
        <v>30</v>
      </c>
      <c r="AG32" s="82"/>
      <c r="AH32" s="82"/>
      <c r="AI32" s="82"/>
      <c r="AJ32" s="82"/>
      <c r="AK32" s="79" t="str">
        <f>"" &amp; A_DOCDATE</f>
        <v/>
      </c>
      <c r="AL32" s="80"/>
      <c r="AM32" s="80"/>
      <c r="AN32" s="80"/>
      <c r="AO32" s="80"/>
      <c r="AP32" s="81"/>
    </row>
    <row r="33" spans="1:42" ht="9.9499999999999993" customHeight="1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1" t="s">
        <v>31</v>
      </c>
      <c r="L33" s="71"/>
      <c r="M33" s="71"/>
      <c r="N33" s="71"/>
      <c r="O33" s="71"/>
      <c r="P33" s="72" t="str">
        <f>"" &amp; A_DOCPLACE &amp; " " &amp; A_DOCPLACE_P</f>
        <v xml:space="preserve"> </v>
      </c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</row>
    <row r="34" spans="1:42" ht="9.9499999999999993" customHeight="1" x14ac:dyDescent="0.2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7"/>
    </row>
    <row r="35" spans="1:42" ht="9.9499999999999993" customHeight="1" x14ac:dyDescent="0.2">
      <c r="A35" s="131" t="s">
        <v>34</v>
      </c>
      <c r="B35" s="131"/>
      <c r="C35" s="131"/>
      <c r="D35" s="131"/>
      <c r="E35" s="131"/>
      <c r="F35" s="131"/>
      <c r="G35" s="131"/>
      <c r="H35" s="131"/>
      <c r="I35" s="131"/>
      <c r="J35" s="131"/>
      <c r="K35" s="71" t="s">
        <v>35</v>
      </c>
      <c r="L35" s="71"/>
      <c r="M35" s="71"/>
      <c r="N35" s="71"/>
      <c r="O35" s="72" t="str">
        <f>"" &amp; A_PHONE</f>
        <v/>
      </c>
      <c r="P35" s="72"/>
      <c r="Q35" s="72"/>
      <c r="R35" s="72"/>
      <c r="S35" s="72"/>
      <c r="T35" s="72"/>
      <c r="U35" s="72"/>
      <c r="V35" s="71" t="s">
        <v>36</v>
      </c>
      <c r="W35" s="71"/>
      <c r="X35" s="71"/>
      <c r="Y35" s="71"/>
      <c r="Z35" s="72" t="str">
        <f>"" &amp; A_PHONE_M</f>
        <v/>
      </c>
      <c r="AA35" s="72"/>
      <c r="AB35" s="72"/>
      <c r="AC35" s="72"/>
      <c r="AD35" s="72"/>
      <c r="AE35" s="72"/>
      <c r="AF35" s="72"/>
      <c r="AG35" s="71" t="s">
        <v>37</v>
      </c>
      <c r="AH35" s="71"/>
      <c r="AI35" s="71"/>
      <c r="AJ35" s="72"/>
      <c r="AK35" s="72"/>
      <c r="AL35" s="72"/>
      <c r="AM35" s="72"/>
      <c r="AN35" s="72"/>
      <c r="AO35" s="72"/>
      <c r="AP35" s="72"/>
    </row>
    <row r="36" spans="1:42" ht="9.9499999999999993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</row>
    <row r="37" spans="1:42" ht="10.5" customHeight="1" x14ac:dyDescent="0.2">
      <c r="A37" s="91" t="s">
        <v>63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</row>
    <row r="38" spans="1:42" ht="10.5" customHeight="1" x14ac:dyDescent="0.2">
      <c r="A38" s="132" t="s">
        <v>6</v>
      </c>
      <c r="B38" s="175"/>
      <c r="C38" s="92" t="s">
        <v>41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4"/>
    </row>
    <row r="39" spans="1:42" ht="10.5" customHeight="1" x14ac:dyDescent="0.2">
      <c r="A39" s="176"/>
      <c r="B39" s="177"/>
      <c r="C39" s="92" t="s">
        <v>43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4"/>
      <c r="Z39" s="124" t="s">
        <v>42</v>
      </c>
      <c r="AA39" s="124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125"/>
    </row>
    <row r="40" spans="1:42" ht="10.5" customHeight="1" x14ac:dyDescent="0.2">
      <c r="A40" s="156" t="s">
        <v>44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8"/>
    </row>
    <row r="41" spans="1:42" ht="10.5" customHeight="1" x14ac:dyDescent="0.2">
      <c r="A41" s="159" t="s">
        <v>95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1"/>
    </row>
    <row r="42" spans="1:42" ht="10.5" customHeight="1" x14ac:dyDescent="0.2">
      <c r="A42" s="159" t="s">
        <v>45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1"/>
    </row>
    <row r="43" spans="1:42" ht="10.5" customHeight="1" x14ac:dyDescent="0.2">
      <c r="A43" s="105" t="s">
        <v>46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7"/>
    </row>
    <row r="44" spans="1:42" ht="11.2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</row>
    <row r="45" spans="1:42" ht="11.25" customHeight="1" x14ac:dyDescent="0.2">
      <c r="A45" s="132" t="s">
        <v>6</v>
      </c>
      <c r="B45" s="133"/>
      <c r="C45" s="92" t="s">
        <v>103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4"/>
    </row>
    <row r="46" spans="1:42" ht="24" customHeight="1" x14ac:dyDescent="0.2">
      <c r="A46" s="62" t="s">
        <v>104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4"/>
    </row>
    <row r="47" spans="1:42" ht="19.5" customHeight="1" x14ac:dyDescent="0.2">
      <c r="A47" s="65" t="s">
        <v>105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7"/>
    </row>
    <row r="48" spans="1:42" ht="19.5" customHeight="1" x14ac:dyDescent="0.2">
      <c r="A48" s="65" t="s">
        <v>106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7"/>
    </row>
    <row r="49" spans="1:42" ht="19.5" customHeight="1" x14ac:dyDescent="0.2">
      <c r="A49" s="68" t="s">
        <v>107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70"/>
    </row>
    <row r="50" spans="1:42" ht="9.9499999999999993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</row>
    <row r="51" spans="1:42" s="29" customFormat="1" ht="9.9499999999999993" customHeight="1" x14ac:dyDescent="0.2">
      <c r="A51" s="91" t="s">
        <v>61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</row>
    <row r="52" spans="1:42" s="29" customFormat="1" ht="9.9499999999999993" customHeight="1" x14ac:dyDescent="0.2">
      <c r="A52" s="92" t="s">
        <v>15</v>
      </c>
      <c r="B52" s="93"/>
      <c r="C52" s="93"/>
      <c r="D52" s="93"/>
      <c r="E52" s="93"/>
      <c r="F52" s="93"/>
      <c r="G52" s="93"/>
      <c r="H52" s="93"/>
      <c r="I52" s="93"/>
      <c r="J52" s="94"/>
      <c r="K52" s="75" t="str">
        <f>"" &amp; C_FIO</f>
        <v/>
      </c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7"/>
    </row>
    <row r="53" spans="1:42" s="29" customFormat="1" ht="9.9499999999999993" customHeight="1" x14ac:dyDescent="0.2">
      <c r="A53" s="119" t="s">
        <v>65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1"/>
    </row>
    <row r="54" spans="1:42" s="29" customFormat="1" ht="9.9499999999999993" customHeight="1" x14ac:dyDescent="0.2">
      <c r="A54" s="73" t="str">
        <f>MID(C_FIOLATIN,1,1)</f>
        <v/>
      </c>
      <c r="B54" s="74"/>
      <c r="C54" s="73" t="str">
        <f>MID(C_FIOLATIN,2,1)</f>
        <v/>
      </c>
      <c r="D54" s="74"/>
      <c r="E54" s="73" t="str">
        <f>MID(C_FIOLATIN,3,1)</f>
        <v/>
      </c>
      <c r="F54" s="74"/>
      <c r="G54" s="73" t="str">
        <f>MID(C_FIOLATIN,4,1)</f>
        <v/>
      </c>
      <c r="H54" s="74"/>
      <c r="I54" s="73" t="str">
        <f>MID(C_FIOLATIN,5,1)</f>
        <v/>
      </c>
      <c r="J54" s="74"/>
      <c r="K54" s="73" t="str">
        <f>MID(C_FIOLATIN,6,1)</f>
        <v/>
      </c>
      <c r="L54" s="74"/>
      <c r="M54" s="73" t="str">
        <f>MID(C_FIOLATIN,7,1)</f>
        <v/>
      </c>
      <c r="N54" s="74"/>
      <c r="O54" s="73" t="str">
        <f>MID(C_FIOLATIN,8,1)</f>
        <v/>
      </c>
      <c r="P54" s="74"/>
      <c r="Q54" s="73" t="str">
        <f>MID(C_FIOLATIN,9,1)</f>
        <v/>
      </c>
      <c r="R54" s="74"/>
      <c r="S54" s="73" t="str">
        <f>MID(C_FIOLATIN,10,1)</f>
        <v/>
      </c>
      <c r="T54" s="74"/>
      <c r="U54" s="73" t="str">
        <f>MID(C_FIOLATIN,11,1)</f>
        <v/>
      </c>
      <c r="V54" s="74"/>
      <c r="W54" s="73" t="str">
        <f>MID(C_FIOLATIN,12,1)</f>
        <v/>
      </c>
      <c r="X54" s="74"/>
      <c r="Y54" s="73" t="str">
        <f>MID(C_FIOLATIN,13,1)</f>
        <v/>
      </c>
      <c r="Z54" s="74"/>
      <c r="AA54" s="73" t="str">
        <f>MID(C_FIOLATIN,14,1)</f>
        <v/>
      </c>
      <c r="AB54" s="74"/>
      <c r="AC54" s="73" t="str">
        <f>MID(C_FIOLATIN,15,1)</f>
        <v/>
      </c>
      <c r="AD54" s="74"/>
      <c r="AE54" s="73" t="str">
        <f>MID(C_FIOLATIN,16,1)</f>
        <v/>
      </c>
      <c r="AF54" s="74"/>
      <c r="AG54" s="73" t="str">
        <f>MID(C_FIOLATIN,17,1)</f>
        <v/>
      </c>
      <c r="AH54" s="74"/>
      <c r="AI54" s="73" t="str">
        <f>MID(C_FIOLATIN,18,1)</f>
        <v/>
      </c>
      <c r="AJ54" s="74"/>
      <c r="AK54" s="73" t="str">
        <f>MID(C_FIOLATIN,19,1)</f>
        <v/>
      </c>
      <c r="AL54" s="74"/>
      <c r="AM54" s="119" t="str">
        <f>MID(C_FIOLATIN,20,1)</f>
        <v/>
      </c>
      <c r="AN54" s="120"/>
      <c r="AO54" s="120"/>
      <c r="AP54" s="121"/>
    </row>
    <row r="55" spans="1:42" s="29" customFormat="1" ht="9.9499999999999993" customHeight="1" x14ac:dyDescent="0.2">
      <c r="A55" s="92" t="s">
        <v>8</v>
      </c>
      <c r="B55" s="93"/>
      <c r="C55" s="93"/>
      <c r="D55" s="93"/>
      <c r="E55" s="93"/>
      <c r="F55" s="93"/>
      <c r="G55" s="93"/>
      <c r="H55" s="93"/>
      <c r="I55" s="93"/>
      <c r="J55" s="94"/>
      <c r="K55" s="95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7"/>
    </row>
    <row r="56" spans="1:42" s="29" customFormat="1" ht="10.5" customHeight="1" x14ac:dyDescent="0.2">
      <c r="A56" s="92" t="s">
        <v>16</v>
      </c>
      <c r="B56" s="93"/>
      <c r="C56" s="93"/>
      <c r="D56" s="93"/>
      <c r="E56" s="93"/>
      <c r="F56" s="93"/>
      <c r="G56" s="93"/>
      <c r="H56" s="93"/>
      <c r="I56" s="93"/>
      <c r="J56" s="94"/>
      <c r="K56" s="75" t="str">
        <f>"" &amp; C_BIRTHDAY</f>
        <v/>
      </c>
      <c r="L56" s="76"/>
      <c r="M56" s="76"/>
      <c r="N56" s="76"/>
      <c r="O56" s="76"/>
      <c r="P56" s="77"/>
      <c r="Q56" s="92" t="s">
        <v>17</v>
      </c>
      <c r="R56" s="93"/>
      <c r="S56" s="93"/>
      <c r="T56" s="93"/>
      <c r="U56" s="93"/>
      <c r="V56" s="93"/>
      <c r="W56" s="94"/>
      <c r="X56" s="75" t="str">
        <f>"" &amp; C_BIRTHPLACE</f>
        <v/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7"/>
    </row>
    <row r="57" spans="1:42" s="29" customFormat="1" ht="9.9499999999999993" customHeight="1" x14ac:dyDescent="0.2">
      <c r="A57" s="92" t="s">
        <v>18</v>
      </c>
      <c r="B57" s="93"/>
      <c r="C57" s="93"/>
      <c r="D57" s="93"/>
      <c r="E57" s="93"/>
      <c r="F57" s="93"/>
      <c r="G57" s="93"/>
      <c r="H57" s="93"/>
      <c r="I57" s="93"/>
      <c r="J57" s="94"/>
      <c r="K57" s="9" t="str">
        <f>IF(C_RESIDENT="1","þ","¨")</f>
        <v>¨</v>
      </c>
      <c r="L57" s="76" t="s">
        <v>19</v>
      </c>
      <c r="M57" s="76"/>
      <c r="N57" s="76"/>
      <c r="O57" s="76"/>
      <c r="P57" s="8" t="str">
        <f>IF(C_RESIDENT="0","þ","¨")</f>
        <v>¨</v>
      </c>
      <c r="Q57" s="76" t="s">
        <v>20</v>
      </c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126"/>
      <c r="AG57" s="127"/>
      <c r="AH57" s="92" t="s">
        <v>21</v>
      </c>
      <c r="AI57" s="93"/>
      <c r="AJ57" s="94"/>
      <c r="AK57" s="7" t="str">
        <f>IF(C_SEX="М","þ","¨")</f>
        <v>¨</v>
      </c>
      <c r="AL57" s="10" t="s">
        <v>22</v>
      </c>
      <c r="AM57" s="10"/>
      <c r="AN57" s="7" t="str">
        <f>IF(C_SEX="Ж","þ","¨")</f>
        <v>¨</v>
      </c>
      <c r="AO57" s="10" t="s">
        <v>23</v>
      </c>
      <c r="AP57" s="11"/>
    </row>
    <row r="58" spans="1:42" s="29" customFormat="1" ht="9.9499999999999993" customHeight="1" x14ac:dyDescent="0.2">
      <c r="A58" s="78" t="s">
        <v>24</v>
      </c>
      <c r="B58" s="78"/>
      <c r="C58" s="78"/>
      <c r="D58" s="78"/>
      <c r="E58" s="78"/>
      <c r="F58" s="78"/>
      <c r="G58" s="78"/>
      <c r="H58" s="78"/>
      <c r="I58" s="78"/>
      <c r="J58" s="78"/>
      <c r="K58" s="71" t="s">
        <v>25</v>
      </c>
      <c r="L58" s="71"/>
      <c r="M58" s="71"/>
      <c r="N58" s="71"/>
      <c r="O58" s="71"/>
      <c r="P58" s="9" t="str">
        <f>IF(C_DOCTYPE="Паспорт РФ","þ","¨")</f>
        <v>¨</v>
      </c>
      <c r="Q58" s="76" t="s">
        <v>26</v>
      </c>
      <c r="R58" s="76"/>
      <c r="S58" s="76"/>
      <c r="T58" s="76"/>
      <c r="U58" s="76"/>
      <c r="V58" s="8" t="str">
        <f>IF(AND(C_DOCTYPE&lt;&gt;"Паспорт РФ",NOT(ISBLANK(C_DOCTYPE))),"þ","¨")</f>
        <v>¨</v>
      </c>
      <c r="W58" s="76" t="s">
        <v>27</v>
      </c>
      <c r="X58" s="76"/>
      <c r="Y58" s="76"/>
      <c r="Z58" s="76"/>
      <c r="AA58" s="76"/>
      <c r="AB58" s="76"/>
      <c r="AC58" s="76"/>
      <c r="AD58" s="76"/>
      <c r="AE58" s="76"/>
      <c r="AF58" s="76" t="str">
        <f>IF(C_DOCTYPE&lt;&gt;"Паспорт РФ","" &amp; C_DOCTYPE,"")</f>
        <v/>
      </c>
      <c r="AG58" s="76"/>
      <c r="AH58" s="76"/>
      <c r="AI58" s="76"/>
      <c r="AJ58" s="76"/>
      <c r="AK58" s="76"/>
      <c r="AL58" s="76"/>
      <c r="AM58" s="76"/>
      <c r="AN58" s="76"/>
      <c r="AO58" s="76"/>
      <c r="AP58" s="77"/>
    </row>
    <row r="59" spans="1:42" s="29" customFormat="1" ht="9.9499999999999993" customHeight="1" x14ac:dyDescent="0.2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1" t="s">
        <v>28</v>
      </c>
      <c r="L59" s="71"/>
      <c r="M59" s="71"/>
      <c r="N59" s="71"/>
      <c r="O59" s="71"/>
      <c r="P59" s="75" t="str">
        <f>IF(ISERR(FIND(" ",C_DOCNUM,1)),"",MID(C_DOCNUM,1,FIND(" ",C_DOCNUM,1)-1))</f>
        <v/>
      </c>
      <c r="Q59" s="76"/>
      <c r="R59" s="76"/>
      <c r="S59" s="77"/>
      <c r="T59" s="87" t="s">
        <v>29</v>
      </c>
      <c r="U59" s="88"/>
      <c r="V59" s="88"/>
      <c r="W59" s="88"/>
      <c r="X59" s="89"/>
      <c r="Y59" s="75" t="str">
        <f>IF(ISERR(FIND(" ",C_DOCNUM,1)),"" &amp; C_DOCNUM,MID(C_DOCNUM,FIND(" ",C_DOCNUM,1)+1,20))</f>
        <v/>
      </c>
      <c r="Z59" s="76"/>
      <c r="AA59" s="76"/>
      <c r="AB59" s="76"/>
      <c r="AC59" s="76"/>
      <c r="AD59" s="76"/>
      <c r="AE59" s="77"/>
      <c r="AF59" s="87" t="s">
        <v>30</v>
      </c>
      <c r="AG59" s="88"/>
      <c r="AH59" s="88"/>
      <c r="AI59" s="88"/>
      <c r="AJ59" s="89"/>
      <c r="AK59" s="79" t="str">
        <f>"" &amp; C_DOCDATE</f>
        <v/>
      </c>
      <c r="AL59" s="80"/>
      <c r="AM59" s="80"/>
      <c r="AN59" s="80"/>
      <c r="AO59" s="80"/>
      <c r="AP59" s="81"/>
    </row>
    <row r="60" spans="1:42" s="29" customFormat="1" ht="9.9499999999999993" customHeight="1" x14ac:dyDescent="0.2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1" t="s">
        <v>31</v>
      </c>
      <c r="L60" s="71"/>
      <c r="M60" s="71"/>
      <c r="N60" s="71"/>
      <c r="O60" s="71"/>
      <c r="P60" s="75" t="str">
        <f>"" &amp; C_DOCPLACE &amp; " " &amp; C_DOCPLACE_P</f>
        <v xml:space="preserve"> </v>
      </c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7"/>
    </row>
    <row r="61" spans="1:42" s="29" customFormat="1" ht="9.9499999999999993" customHeight="1" x14ac:dyDescent="0.2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6"/>
      <c r="L61" s="26"/>
      <c r="M61" s="26"/>
      <c r="N61" s="26"/>
      <c r="O61" s="26"/>
      <c r="P61" s="27"/>
      <c r="Q61" s="27"/>
      <c r="R61" s="27"/>
      <c r="S61" s="27"/>
      <c r="T61" s="26"/>
      <c r="U61" s="26"/>
      <c r="V61" s="26"/>
      <c r="W61" s="26"/>
      <c r="X61" s="26"/>
      <c r="Y61" s="27"/>
      <c r="Z61" s="27"/>
      <c r="AA61" s="27"/>
      <c r="AB61" s="27"/>
      <c r="AC61" s="27"/>
      <c r="AD61" s="27"/>
      <c r="AE61" s="27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8"/>
    </row>
    <row r="62" spans="1:42" s="29" customFormat="1" ht="9.9499999999999993" customHeight="1" x14ac:dyDescent="0.2">
      <c r="A62" s="119" t="s">
        <v>32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1"/>
    </row>
    <row r="63" spans="1:42" s="29" customFormat="1" ht="9.9499999999999993" customHeight="1" x14ac:dyDescent="0.2">
      <c r="A63" s="75" t="s">
        <v>56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7"/>
    </row>
    <row r="64" spans="1:42" s="29" customFormat="1" ht="9.9499999999999993" customHeight="1" x14ac:dyDescent="0.2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7"/>
    </row>
    <row r="65" spans="1:42" s="29" customFormat="1" ht="9.9499999999999993" customHeight="1" x14ac:dyDescent="0.2">
      <c r="A65" s="119" t="s">
        <v>33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1"/>
    </row>
    <row r="66" spans="1:42" s="29" customFormat="1" ht="9.9499999999999993" customHeight="1" x14ac:dyDescent="0.2">
      <c r="A66" s="75" t="str">
        <f>"" &amp; C_POSTADDR</f>
        <v/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7"/>
    </row>
    <row r="67" spans="1:42" s="29" customFormat="1" ht="9.9499999999999993" customHeight="1" x14ac:dyDescent="0.2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7"/>
    </row>
    <row r="68" spans="1:42" s="29" customFormat="1" ht="9.9499999999999993" customHeight="1" x14ac:dyDescent="0.2">
      <c r="A68" s="92" t="s">
        <v>34</v>
      </c>
      <c r="B68" s="93"/>
      <c r="C68" s="93"/>
      <c r="D68" s="93"/>
      <c r="E68" s="93"/>
      <c r="F68" s="93"/>
      <c r="G68" s="93"/>
      <c r="H68" s="93"/>
      <c r="I68" s="93"/>
      <c r="J68" s="94"/>
      <c r="K68" s="71" t="s">
        <v>35</v>
      </c>
      <c r="L68" s="71"/>
      <c r="M68" s="71"/>
      <c r="N68" s="71"/>
      <c r="O68" s="72" t="str">
        <f>"" &amp; C_PHONE</f>
        <v/>
      </c>
      <c r="P68" s="72"/>
      <c r="Q68" s="72"/>
      <c r="R68" s="72"/>
      <c r="S68" s="72"/>
      <c r="T68" s="72"/>
      <c r="U68" s="72"/>
      <c r="V68" s="71" t="s">
        <v>36</v>
      </c>
      <c r="W68" s="71"/>
      <c r="X68" s="71"/>
      <c r="Y68" s="71"/>
      <c r="Z68" s="72" t="str">
        <f>"" &amp; C_PHONE_M</f>
        <v/>
      </c>
      <c r="AA68" s="72"/>
      <c r="AB68" s="72"/>
      <c r="AC68" s="72"/>
      <c r="AD68" s="72"/>
      <c r="AE68" s="72"/>
      <c r="AF68" s="72"/>
      <c r="AG68" s="87" t="s">
        <v>37</v>
      </c>
      <c r="AH68" s="88"/>
      <c r="AI68" s="89"/>
      <c r="AJ68" s="72"/>
      <c r="AK68" s="72"/>
      <c r="AL68" s="72"/>
      <c r="AM68" s="72"/>
      <c r="AN68" s="72"/>
      <c r="AO68" s="72"/>
      <c r="AP68" s="72"/>
    </row>
    <row r="69" spans="1:42" s="29" customFormat="1" ht="9.9499999999999993" customHeight="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</row>
    <row r="70" spans="1:42" ht="9.9499999999999993" customHeight="1" x14ac:dyDescent="0.2">
      <c r="A70" s="91" t="s">
        <v>38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</row>
    <row r="71" spans="1:42" ht="9" customHeight="1" x14ac:dyDescent="0.2">
      <c r="A71" s="110" t="s">
        <v>70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2"/>
    </row>
    <row r="72" spans="1:42" ht="11.25" customHeight="1" x14ac:dyDescent="0.2">
      <c r="A72" s="83" t="s">
        <v>68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5"/>
    </row>
    <row r="73" spans="1:42" ht="11.25" customHeight="1" x14ac:dyDescent="0.2">
      <c r="A73" s="83" t="s">
        <v>69</v>
      </c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5"/>
    </row>
    <row r="74" spans="1:42" ht="9" customHeight="1" x14ac:dyDescent="0.2">
      <c r="A74" s="159" t="s">
        <v>116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1"/>
    </row>
    <row r="75" spans="1:42" ht="9" customHeight="1" x14ac:dyDescent="0.2">
      <c r="A75" s="83" t="s">
        <v>96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5"/>
    </row>
    <row r="76" spans="1:42" ht="9" customHeight="1" x14ac:dyDescent="0.2">
      <c r="A76" s="159" t="s">
        <v>71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1"/>
    </row>
    <row r="77" spans="1:42" ht="9" customHeight="1" x14ac:dyDescent="0.2">
      <c r="A77" s="83" t="s">
        <v>72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5"/>
    </row>
    <row r="78" spans="1:42" ht="9" customHeight="1" x14ac:dyDescent="0.2">
      <c r="A78" s="159" t="s">
        <v>115</v>
      </c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1"/>
    </row>
    <row r="79" spans="1:42" ht="9" customHeight="1" x14ac:dyDescent="0.2">
      <c r="A79" s="83" t="s">
        <v>98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5"/>
    </row>
    <row r="80" spans="1:42" ht="9" customHeight="1" x14ac:dyDescent="0.2">
      <c r="A80" s="105" t="s">
        <v>97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7"/>
    </row>
    <row r="81" spans="1:42" ht="10.5" customHeight="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</row>
    <row r="82" spans="1:42" ht="10.5" customHeight="1" x14ac:dyDescent="0.2">
      <c r="A82" s="30"/>
      <c r="B82" s="86" t="str">
        <f>"" &amp; C_DATE</f>
        <v/>
      </c>
      <c r="C82" s="86"/>
      <c r="D82" s="86"/>
      <c r="E82" s="86"/>
      <c r="F82" s="86"/>
      <c r="G82" s="86"/>
      <c r="H82" s="86"/>
      <c r="I82" s="86"/>
      <c r="J82" s="16"/>
      <c r="K82" s="16"/>
      <c r="L82" s="16"/>
      <c r="M82" s="18"/>
      <c r="N82" s="86"/>
      <c r="O82" s="86"/>
      <c r="P82" s="86"/>
      <c r="Q82" s="86"/>
      <c r="R82" s="86"/>
      <c r="S82" s="86"/>
      <c r="T82" s="86"/>
      <c r="U82" s="86"/>
      <c r="V82" s="16"/>
      <c r="W82" s="16"/>
      <c r="X82" s="16"/>
      <c r="Y82" s="18"/>
      <c r="Z82" s="86" t="str">
        <f>IF(ISERR((FIND(" ",A_FIO,1))),""&amp;A_FIO,MID(A_FIO,1,FIND(" ",A_FIO,1)) &amp; IF(ISERR(MID(A_FIO,FIND(" ",A_FIO,1)+1,1)),"",MID(A_FIO,FIND(" ",A_FIO,1)+1,1) &amp; ". " &amp; IF(ISERR(FIND(" ",A_FIO,FIND(" ",A_FIO,1)+1)),"",MID(A_FIO,FIND(" ",A_FIO,FIND(" ",A_FIO,1)+1)+1,1) &amp; ".")))</f>
        <v/>
      </c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30"/>
      <c r="AN82" s="30"/>
      <c r="AO82" s="30"/>
      <c r="AP82" s="30"/>
    </row>
    <row r="83" spans="1:42" ht="10.5" customHeight="1" x14ac:dyDescent="0.2">
      <c r="A83" s="30"/>
      <c r="B83" s="102" t="s">
        <v>39</v>
      </c>
      <c r="C83" s="102"/>
      <c r="D83" s="102"/>
      <c r="E83" s="102"/>
      <c r="F83" s="102"/>
      <c r="G83" s="102"/>
      <c r="H83" s="102"/>
      <c r="I83" s="102"/>
      <c r="J83" s="17"/>
      <c r="K83" s="17"/>
      <c r="L83" s="17"/>
      <c r="M83" s="18"/>
      <c r="N83" s="102" t="s">
        <v>51</v>
      </c>
      <c r="O83" s="102"/>
      <c r="P83" s="102"/>
      <c r="Q83" s="102"/>
      <c r="R83" s="102"/>
      <c r="S83" s="102"/>
      <c r="T83" s="102"/>
      <c r="U83" s="102"/>
      <c r="V83" s="17"/>
      <c r="W83" s="17"/>
      <c r="X83" s="17"/>
      <c r="Y83" s="18"/>
      <c r="Z83" s="104" t="s">
        <v>40</v>
      </c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30"/>
      <c r="AN83" s="30"/>
      <c r="AO83" s="30"/>
      <c r="AP83" s="30"/>
    </row>
    <row r="84" spans="1:42" ht="10.5" customHeight="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</row>
    <row r="85" spans="1:42" ht="10.5" customHeight="1" x14ac:dyDescent="0.2">
      <c r="A85" s="115" t="s">
        <v>55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6"/>
    </row>
    <row r="86" spans="1:42" ht="10.5" customHeight="1" x14ac:dyDescent="0.2">
      <c r="A86" s="117" t="s">
        <v>73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35" t="str">
        <f>IF(C_PRIORITY="0","þ","¨")</f>
        <v>¨</v>
      </c>
      <c r="AA86" s="113" t="s">
        <v>74</v>
      </c>
      <c r="AB86" s="113"/>
      <c r="AC86" s="113"/>
      <c r="AD86" s="113"/>
      <c r="AE86" s="113"/>
      <c r="AF86" s="113"/>
      <c r="AG86" s="113"/>
      <c r="AH86" s="35" t="str">
        <f>IF(C_PRIORITY="0","þ","¨")</f>
        <v>¨</v>
      </c>
      <c r="AI86" s="113" t="s">
        <v>75</v>
      </c>
      <c r="AJ86" s="113"/>
      <c r="AK86" s="113"/>
      <c r="AL86" s="113"/>
      <c r="AM86" s="113"/>
      <c r="AN86" s="113"/>
      <c r="AO86" s="113"/>
      <c r="AP86" s="114"/>
    </row>
    <row r="87" spans="1:42" ht="10.5" customHeight="1" x14ac:dyDescent="0.2">
      <c r="A87" s="83" t="s">
        <v>76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5"/>
    </row>
    <row r="88" spans="1:42" ht="10.5" customHeight="1" x14ac:dyDescent="0.2">
      <c r="A88" s="83" t="s">
        <v>77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5"/>
    </row>
    <row r="89" spans="1:42" ht="10.5" customHeight="1" x14ac:dyDescent="0.2">
      <c r="A89" s="83" t="s">
        <v>78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5"/>
    </row>
    <row r="90" spans="1:42" ht="10.5" customHeight="1" x14ac:dyDescent="0.2">
      <c r="A90" s="83" t="s">
        <v>79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5"/>
    </row>
    <row r="91" spans="1:42" ht="10.5" customHeight="1" x14ac:dyDescent="0.2">
      <c r="A91" s="83" t="s">
        <v>80</v>
      </c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5"/>
    </row>
    <row r="92" spans="1:42" ht="11.25" customHeight="1" x14ac:dyDescent="0.2">
      <c r="A92" s="83" t="s">
        <v>94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5"/>
    </row>
    <row r="93" spans="1:42" ht="10.5" customHeight="1" x14ac:dyDescent="0.2">
      <c r="A93" s="83" t="s">
        <v>117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5"/>
    </row>
    <row r="94" spans="1:42" ht="10.5" customHeight="1" x14ac:dyDescent="0.2">
      <c r="A94" s="83" t="s">
        <v>93</v>
      </c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5"/>
    </row>
    <row r="95" spans="1:42" ht="10.5" customHeight="1" x14ac:dyDescent="0.2">
      <c r="A95" s="83" t="s">
        <v>81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5"/>
    </row>
    <row r="96" spans="1:42" ht="10.5" customHeight="1" x14ac:dyDescent="0.2">
      <c r="A96" s="83" t="s">
        <v>82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5"/>
    </row>
    <row r="97" spans="1:42" ht="11.25" customHeight="1" x14ac:dyDescent="0.2">
      <c r="A97" s="83" t="s">
        <v>108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5"/>
    </row>
    <row r="98" spans="1:42" ht="11.25" customHeight="1" x14ac:dyDescent="0.2">
      <c r="A98" s="83" t="s">
        <v>109</v>
      </c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5"/>
    </row>
    <row r="99" spans="1:42" ht="16.5" customHeight="1" x14ac:dyDescent="0.2">
      <c r="A99" s="83" t="s">
        <v>83</v>
      </c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5"/>
    </row>
    <row r="100" spans="1:42" ht="11.25" customHeight="1" x14ac:dyDescent="0.2">
      <c r="A100" s="83" t="s">
        <v>84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5"/>
    </row>
    <row r="101" spans="1:42" ht="18.75" customHeight="1" x14ac:dyDescent="0.2">
      <c r="A101" s="162" t="s">
        <v>85</v>
      </c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4"/>
    </row>
    <row r="102" spans="1:42" ht="11.25" customHeight="1" x14ac:dyDescent="0.2">
      <c r="A102" s="83" t="s">
        <v>86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5"/>
    </row>
    <row r="103" spans="1:42" ht="16.5" customHeight="1" x14ac:dyDescent="0.2">
      <c r="A103" s="83" t="s">
        <v>110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5"/>
    </row>
    <row r="104" spans="1:42" ht="11.25" customHeight="1" x14ac:dyDescent="0.2">
      <c r="A104" s="83" t="s">
        <v>92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5"/>
    </row>
    <row r="105" spans="1:42" ht="15.75" customHeight="1" x14ac:dyDescent="0.2">
      <c r="A105" s="83" t="s">
        <v>87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5"/>
    </row>
    <row r="106" spans="1:42" ht="11.25" customHeight="1" x14ac:dyDescent="0.2">
      <c r="A106" s="83" t="s">
        <v>88</v>
      </c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5"/>
    </row>
    <row r="107" spans="1:42" ht="16.5" customHeight="1" x14ac:dyDescent="0.2">
      <c r="A107" s="162" t="s">
        <v>89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4"/>
    </row>
    <row r="108" spans="1:42" ht="18.75" customHeight="1" x14ac:dyDescent="0.2">
      <c r="A108" s="162" t="s">
        <v>90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4"/>
    </row>
    <row r="109" spans="1:42" ht="12.75" customHeight="1" x14ac:dyDescent="0.2">
      <c r="A109" s="83" t="s">
        <v>91</v>
      </c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5"/>
    </row>
    <row r="110" spans="1:42" ht="24" customHeight="1" x14ac:dyDescent="0.2">
      <c r="A110" s="105" t="s">
        <v>111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7"/>
    </row>
    <row r="111" spans="1:42" ht="9.9499999999999993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8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</row>
    <row r="112" spans="1:42" ht="9.9499999999999993" customHeight="1" x14ac:dyDescent="0.2">
      <c r="A112" s="18"/>
      <c r="B112" s="18"/>
      <c r="C112" s="86" t="str">
        <f>"" &amp; C_DATE</f>
        <v/>
      </c>
      <c r="D112" s="86"/>
      <c r="E112" s="86"/>
      <c r="F112" s="86"/>
      <c r="G112" s="86"/>
      <c r="H112" s="86"/>
      <c r="I112" s="86"/>
      <c r="J112" s="86"/>
      <c r="K112" s="16"/>
      <c r="L112" s="16"/>
      <c r="M112" s="16"/>
      <c r="N112" s="18"/>
      <c r="O112" s="86"/>
      <c r="P112" s="86"/>
      <c r="Q112" s="86"/>
      <c r="R112" s="86"/>
      <c r="S112" s="86"/>
      <c r="T112" s="86"/>
      <c r="U112" s="86"/>
      <c r="V112" s="86"/>
      <c r="W112" s="16"/>
      <c r="X112" s="16"/>
      <c r="Y112" s="16"/>
      <c r="Z112" s="18"/>
      <c r="AA112" s="86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18"/>
      <c r="AO112" s="18"/>
      <c r="AP112" s="18"/>
    </row>
    <row r="113" spans="1:42" ht="9.9499999999999993" customHeight="1" x14ac:dyDescent="0.2">
      <c r="A113" s="18"/>
      <c r="B113" s="18"/>
      <c r="C113" s="102" t="s">
        <v>39</v>
      </c>
      <c r="D113" s="102"/>
      <c r="E113" s="102"/>
      <c r="F113" s="102"/>
      <c r="G113" s="102"/>
      <c r="H113" s="102"/>
      <c r="I113" s="102"/>
      <c r="J113" s="102"/>
      <c r="K113" s="17"/>
      <c r="L113" s="17"/>
      <c r="M113" s="17"/>
      <c r="N113" s="18"/>
      <c r="O113" s="102" t="s">
        <v>52</v>
      </c>
      <c r="P113" s="102"/>
      <c r="Q113" s="102"/>
      <c r="R113" s="102"/>
      <c r="S113" s="102"/>
      <c r="T113" s="102"/>
      <c r="U113" s="102"/>
      <c r="V113" s="102"/>
      <c r="W113" s="17"/>
      <c r="X113" s="17"/>
      <c r="Y113" s="17"/>
      <c r="Z113" s="18"/>
      <c r="AA113" s="104" t="s">
        <v>40</v>
      </c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8"/>
      <c r="AO113" s="18"/>
      <c r="AP113" s="18"/>
    </row>
    <row r="114" spans="1:42" s="22" customFormat="1" ht="9.9499999999999993" customHeight="1" x14ac:dyDescent="0.2">
      <c r="A114" s="91" t="s">
        <v>47</v>
      </c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</row>
    <row r="115" spans="1:42" ht="9.9499999999999993" customHeight="1" x14ac:dyDescent="0.2">
      <c r="A115" s="92" t="s">
        <v>53</v>
      </c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4"/>
    </row>
    <row r="116" spans="1:42" ht="9.9499999999999993" customHeight="1" x14ac:dyDescent="0.2">
      <c r="A116" s="20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9"/>
    </row>
    <row r="117" spans="1:42" ht="9.9499999999999993" customHeight="1" x14ac:dyDescent="0.2">
      <c r="A117" s="79" t="str">
        <f>"" &amp; P_DOLG_1</f>
        <v/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15"/>
      <c r="W117" s="86" t="str">
        <f>"" &amp; C_DATE</f>
        <v/>
      </c>
      <c r="X117" s="86"/>
      <c r="Y117" s="86"/>
      <c r="Z117" s="86"/>
      <c r="AA117" s="86"/>
      <c r="AB117" s="86"/>
      <c r="AC117" s="15"/>
      <c r="AD117" s="80"/>
      <c r="AE117" s="80"/>
      <c r="AF117" s="80"/>
      <c r="AG117" s="80"/>
      <c r="AH117" s="80"/>
      <c r="AI117" s="108" t="str">
        <f>IF(ISERR((FIND(" ",P_FIO_1,1))),"____________________"&amp;P_FIO_1,MID(P_FIO_1,1,FIND("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>____________________</v>
      </c>
      <c r="AJ117" s="108"/>
      <c r="AK117" s="108"/>
      <c r="AL117" s="108"/>
      <c r="AM117" s="108"/>
      <c r="AN117" s="108"/>
      <c r="AO117" s="108"/>
      <c r="AP117" s="109"/>
    </row>
    <row r="118" spans="1:42" ht="9.9499999999999993" customHeight="1" x14ac:dyDescent="0.2">
      <c r="A118" s="98" t="s">
        <v>48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100" t="s">
        <v>39</v>
      </c>
      <c r="W118" s="100"/>
      <c r="X118" s="100"/>
      <c r="Y118" s="100"/>
      <c r="Z118" s="100"/>
      <c r="AA118" s="100"/>
      <c r="AB118" s="100"/>
      <c r="AC118" s="100"/>
      <c r="AD118" s="100" t="s">
        <v>49</v>
      </c>
      <c r="AE118" s="100"/>
      <c r="AF118" s="100"/>
      <c r="AG118" s="100"/>
      <c r="AH118" s="100"/>
      <c r="AI118" s="100" t="s">
        <v>40</v>
      </c>
      <c r="AJ118" s="100"/>
      <c r="AK118" s="100"/>
      <c r="AL118" s="100"/>
      <c r="AM118" s="100"/>
      <c r="AN118" s="100"/>
      <c r="AO118" s="100"/>
      <c r="AP118" s="101"/>
    </row>
    <row r="119" spans="1:42" ht="11.1" customHeight="1" x14ac:dyDescent="0.2"/>
  </sheetData>
  <mergeCells count="221">
    <mergeCell ref="A91:AP91"/>
    <mergeCell ref="A90:AP90"/>
    <mergeCell ref="A89:AP89"/>
    <mergeCell ref="A88:AP88"/>
    <mergeCell ref="A87:AP87"/>
    <mergeCell ref="A36:AP36"/>
    <mergeCell ref="A18:J22"/>
    <mergeCell ref="A63:AP63"/>
    <mergeCell ref="Z68:AF68"/>
    <mergeCell ref="AG68:AI68"/>
    <mergeCell ref="A65:AP65"/>
    <mergeCell ref="A66:AP66"/>
    <mergeCell ref="A77:AP77"/>
    <mergeCell ref="A78:AP78"/>
    <mergeCell ref="A79:AP79"/>
    <mergeCell ref="AE54:AF54"/>
    <mergeCell ref="M54:N54"/>
    <mergeCell ref="O54:P54"/>
    <mergeCell ref="Q54:R54"/>
    <mergeCell ref="S54:T54"/>
    <mergeCell ref="A54:B54"/>
    <mergeCell ref="A55:J55"/>
    <mergeCell ref="A37:AP37"/>
    <mergeCell ref="A38:B39"/>
    <mergeCell ref="A108:AP108"/>
    <mergeCell ref="A107:AP107"/>
    <mergeCell ref="A106:AP106"/>
    <mergeCell ref="A105:AP105"/>
    <mergeCell ref="A104:AP104"/>
    <mergeCell ref="A103:AP103"/>
    <mergeCell ref="A102:AP102"/>
    <mergeCell ref="A101:AP101"/>
    <mergeCell ref="A100:AP100"/>
    <mergeCell ref="A99:AP99"/>
    <mergeCell ref="A97:AP97"/>
    <mergeCell ref="A96:AP96"/>
    <mergeCell ref="A95:AP95"/>
    <mergeCell ref="A94:AP94"/>
    <mergeCell ref="A93:AP93"/>
    <mergeCell ref="A92:AP92"/>
    <mergeCell ref="A40:AP40"/>
    <mergeCell ref="A41:AP41"/>
    <mergeCell ref="A73:AP73"/>
    <mergeCell ref="A74:AP74"/>
    <mergeCell ref="A75:AP75"/>
    <mergeCell ref="A76:AP76"/>
    <mergeCell ref="A42:AP42"/>
    <mergeCell ref="A43:AP43"/>
    <mergeCell ref="K60:O60"/>
    <mergeCell ref="A67:AP67"/>
    <mergeCell ref="AJ68:AP68"/>
    <mergeCell ref="A68:J68"/>
    <mergeCell ref="K68:N68"/>
    <mergeCell ref="O68:U68"/>
    <mergeCell ref="V68:Y68"/>
    <mergeCell ref="AC54:AD54"/>
    <mergeCell ref="A51:AP51"/>
    <mergeCell ref="B12:AP12"/>
    <mergeCell ref="B13:AP13"/>
    <mergeCell ref="B14:AP14"/>
    <mergeCell ref="AA1:AP1"/>
    <mergeCell ref="A23:J23"/>
    <mergeCell ref="K26:AP26"/>
    <mergeCell ref="A29:J29"/>
    <mergeCell ref="C38:AP38"/>
    <mergeCell ref="B15:AP15"/>
    <mergeCell ref="A4:AP4"/>
    <mergeCell ref="A5:AP5"/>
    <mergeCell ref="A6:AP6"/>
    <mergeCell ref="A9:AP9"/>
    <mergeCell ref="AA2:AP2"/>
    <mergeCell ref="AA3:AJ3"/>
    <mergeCell ref="AL3:AP3"/>
    <mergeCell ref="AM28:AP28"/>
    <mergeCell ref="B10:AP10"/>
    <mergeCell ref="A17:J17"/>
    <mergeCell ref="L17:O17"/>
    <mergeCell ref="A11:A15"/>
    <mergeCell ref="B11:AP11"/>
    <mergeCell ref="Q17:U17"/>
    <mergeCell ref="W17:Y17"/>
    <mergeCell ref="L18:Q18"/>
    <mergeCell ref="S18:Z18"/>
    <mergeCell ref="AB18:AH18"/>
    <mergeCell ref="U28:V28"/>
    <mergeCell ref="M28:N28"/>
    <mergeCell ref="A30:J30"/>
    <mergeCell ref="L30:O30"/>
    <mergeCell ref="Q30:V30"/>
    <mergeCell ref="W30:AG30"/>
    <mergeCell ref="Q28:R28"/>
    <mergeCell ref="S28:T28"/>
    <mergeCell ref="W28:X28"/>
    <mergeCell ref="Q29:W29"/>
    <mergeCell ref="X29:AP29"/>
    <mergeCell ref="S23:X23"/>
    <mergeCell ref="Y23:AP23"/>
    <mergeCell ref="A27:AP27"/>
    <mergeCell ref="A28:B28"/>
    <mergeCell ref="C28:D28"/>
    <mergeCell ref="E28:F28"/>
    <mergeCell ref="G28:H28"/>
    <mergeCell ref="I28:J28"/>
    <mergeCell ref="K28:L28"/>
    <mergeCell ref="AG28:AH28"/>
    <mergeCell ref="L23:Q23"/>
    <mergeCell ref="C39:Y39"/>
    <mergeCell ref="Z39:AA39"/>
    <mergeCell ref="AB39:AP39"/>
    <mergeCell ref="A57:J57"/>
    <mergeCell ref="L57:O57"/>
    <mergeCell ref="Q57:V57"/>
    <mergeCell ref="W57:AG57"/>
    <mergeCell ref="AH57:AJ57"/>
    <mergeCell ref="A56:J56"/>
    <mergeCell ref="K56:P56"/>
    <mergeCell ref="Q56:W56"/>
    <mergeCell ref="X56:AP56"/>
    <mergeCell ref="U54:V54"/>
    <mergeCell ref="AA54:AB54"/>
    <mergeCell ref="A53:AP53"/>
    <mergeCell ref="AM54:AP54"/>
    <mergeCell ref="AH30:AJ30"/>
    <mergeCell ref="AJ35:AP35"/>
    <mergeCell ref="A35:J35"/>
    <mergeCell ref="K35:N35"/>
    <mergeCell ref="O35:U35"/>
    <mergeCell ref="A45:B45"/>
    <mergeCell ref="C45:AP45"/>
    <mergeCell ref="A64:AP64"/>
    <mergeCell ref="A58:J60"/>
    <mergeCell ref="K58:O58"/>
    <mergeCell ref="Q58:U58"/>
    <mergeCell ref="W58:AE58"/>
    <mergeCell ref="P60:AP60"/>
    <mergeCell ref="P59:S59"/>
    <mergeCell ref="T59:X59"/>
    <mergeCell ref="Y59:AE59"/>
    <mergeCell ref="AF59:AJ59"/>
    <mergeCell ref="AK59:AP59"/>
    <mergeCell ref="K59:O59"/>
    <mergeCell ref="A62:AP62"/>
    <mergeCell ref="A70:AP70"/>
    <mergeCell ref="A71:AP71"/>
    <mergeCell ref="A80:AP80"/>
    <mergeCell ref="A72:AP72"/>
    <mergeCell ref="AA86:AG86"/>
    <mergeCell ref="AI86:AP86"/>
    <mergeCell ref="B82:I82"/>
    <mergeCell ref="N82:U82"/>
    <mergeCell ref="Z82:AL82"/>
    <mergeCell ref="B83:I83"/>
    <mergeCell ref="N83:U83"/>
    <mergeCell ref="Z83:AL83"/>
    <mergeCell ref="A85:AP85"/>
    <mergeCell ref="A86:Y86"/>
    <mergeCell ref="A118:U118"/>
    <mergeCell ref="V118:AC118"/>
    <mergeCell ref="AD118:AH118"/>
    <mergeCell ref="AI118:AP118"/>
    <mergeCell ref="A117:U117"/>
    <mergeCell ref="AA112:AM112"/>
    <mergeCell ref="C113:J113"/>
    <mergeCell ref="A109:AP109"/>
    <mergeCell ref="O113:V113"/>
    <mergeCell ref="A115:AP115"/>
    <mergeCell ref="AG111:AP111"/>
    <mergeCell ref="C112:J112"/>
    <mergeCell ref="AA113:AM113"/>
    <mergeCell ref="A114:AP114"/>
    <mergeCell ref="A110:AP110"/>
    <mergeCell ref="AD117:AH117"/>
    <mergeCell ref="AI117:AP117"/>
    <mergeCell ref="A98:AP98"/>
    <mergeCell ref="AF58:AP58"/>
    <mergeCell ref="W117:AB117"/>
    <mergeCell ref="O112:V112"/>
    <mergeCell ref="T32:X32"/>
    <mergeCell ref="A8:AP8"/>
    <mergeCell ref="A25:AP25"/>
    <mergeCell ref="A26:J26"/>
    <mergeCell ref="K33:O33"/>
    <mergeCell ref="K29:P29"/>
    <mergeCell ref="K52:AP52"/>
    <mergeCell ref="A52:J52"/>
    <mergeCell ref="G54:H54"/>
    <mergeCell ref="I54:J54"/>
    <mergeCell ref="K54:L54"/>
    <mergeCell ref="K55:AP55"/>
    <mergeCell ref="E54:F54"/>
    <mergeCell ref="W54:X54"/>
    <mergeCell ref="Y54:Z54"/>
    <mergeCell ref="AE28:AF28"/>
    <mergeCell ref="C54:D54"/>
    <mergeCell ref="AG54:AH54"/>
    <mergeCell ref="AI54:AJ54"/>
    <mergeCell ref="AK54:AL54"/>
    <mergeCell ref="A46:AP46"/>
    <mergeCell ref="A47:AP47"/>
    <mergeCell ref="A48:AP48"/>
    <mergeCell ref="A49:AP49"/>
    <mergeCell ref="V35:Y35"/>
    <mergeCell ref="Z35:AF35"/>
    <mergeCell ref="AG35:AI35"/>
    <mergeCell ref="AI28:AJ28"/>
    <mergeCell ref="AK28:AL28"/>
    <mergeCell ref="O28:P28"/>
    <mergeCell ref="AC28:AD28"/>
    <mergeCell ref="Y28:Z28"/>
    <mergeCell ref="AA28:AB28"/>
    <mergeCell ref="P32:S32"/>
    <mergeCell ref="A31:J33"/>
    <mergeCell ref="K31:O31"/>
    <mergeCell ref="Q31:U31"/>
    <mergeCell ref="P33:AP33"/>
    <mergeCell ref="W31:AE31"/>
    <mergeCell ref="AF31:AP31"/>
    <mergeCell ref="K32:O32"/>
    <mergeCell ref="AK32:AP32"/>
    <mergeCell ref="Y32:AE32"/>
    <mergeCell ref="AF32:AJ32"/>
  </mergeCells>
  <phoneticPr fontId="0" type="noConversion"/>
  <pageMargins left="0.78740157480314965" right="0.39370078740157483" top="0.19685039370078741" bottom="0.19685039370078741" header="0.51181102362204722" footer="0.51181102362204722"/>
  <pageSetup paperSize="9" scale="95" orientation="portrait" r:id="rId1"/>
  <headerFooter alignWithMargins="0"/>
  <ignoredErrors>
    <ignoredError sqref="K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57</vt:i4>
      </vt:variant>
    </vt:vector>
  </HeadingPairs>
  <TitlesOfParts>
    <vt:vector size="58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  <vt:lpstr>чсм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mulikova</dc:creator>
  <cp:lastModifiedBy>Колышкина Елена Александровна</cp:lastModifiedBy>
  <cp:lastPrinted>2021-09-29T15:23:43Z</cp:lastPrinted>
  <dcterms:created xsi:type="dcterms:W3CDTF">1996-10-08T23:32:33Z</dcterms:created>
  <dcterms:modified xsi:type="dcterms:W3CDTF">2021-10-15T11:43:30Z</dcterms:modified>
</cp:coreProperties>
</file>