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от 01.10.2021\на сайт\"/>
    </mc:Choice>
  </mc:AlternateContent>
  <bookViews>
    <workbookView xWindow="0" yWindow="0" windowWidth="28800" windowHeight="123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G13" i="3" l="1"/>
  <c r="K12" i="3" l="1"/>
  <c r="AH69" i="3" l="1"/>
  <c r="Z69" i="3"/>
  <c r="P9" i="3" l="1"/>
  <c r="P22" i="3"/>
  <c r="K11" i="3" l="1"/>
  <c r="W104" i="3" l="1"/>
  <c r="AI104" i="3"/>
  <c r="A104" i="3"/>
  <c r="A98" i="3"/>
  <c r="S98" i="3"/>
  <c r="R13" i="3"/>
  <c r="K13" i="3"/>
  <c r="W10" i="3"/>
  <c r="K10" i="3"/>
  <c r="V9" i="3"/>
  <c r="K9" i="3"/>
  <c r="AL3" i="3"/>
  <c r="AA3" i="3"/>
  <c r="Z30" i="3"/>
  <c r="O30" i="3"/>
  <c r="A25" i="3"/>
  <c r="A28" i="3"/>
  <c r="AN19" i="3"/>
  <c r="AK19" i="3"/>
  <c r="Y21" i="3"/>
  <c r="P21" i="3"/>
  <c r="AK21" i="3"/>
  <c r="V20" i="3"/>
  <c r="AF20" i="3"/>
  <c r="P20" i="3"/>
  <c r="P19" i="3"/>
  <c r="K19" i="3"/>
  <c r="X18" i="3"/>
  <c r="K18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C17" i="3"/>
  <c r="A17" i="3"/>
  <c r="K15" i="3"/>
</calcChain>
</file>

<file path=xl/sharedStrings.xml><?xml version="1.0" encoding="utf-8"?>
<sst xmlns="http://schemas.openxmlformats.org/spreadsheetml/2006/main" count="119" uniqueCount="114">
  <si>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</si>
  <si>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</si>
  <si>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</si>
  <si>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</si>
  <si>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 xml:space="preserve">MasterCard Standard    </t>
  </si>
  <si>
    <t>MasterCard Gold</t>
  </si>
  <si>
    <t>¨</t>
  </si>
  <si>
    <t>MasterCard Platinum</t>
  </si>
  <si>
    <t>Кодовое слово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</si>
  <si>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</si>
  <si>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</si>
  <si>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</si>
  <si>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</si>
  <si>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</si>
  <si>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</si>
  <si>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</si>
  <si>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</si>
  <si>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</si>
  <si>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</si>
  <si>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</si>
  <si>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</si>
  <si>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</si>
  <si>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</si>
  <si>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</si>
  <si>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</si>
  <si>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</si>
  <si>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</si>
  <si>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</si>
  <si>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</si>
  <si>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</si>
  <si>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Контактные телефоны</t>
  </si>
  <si>
    <t>домашний</t>
  </si>
  <si>
    <t>мобильный</t>
  </si>
  <si>
    <t>рабочий</t>
  </si>
  <si>
    <t>Настоящим подтверждаю, что:</t>
  </si>
  <si>
    <t>(дата)</t>
  </si>
  <si>
    <t>(подпись заявителя)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</si>
  <si>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</si>
  <si>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</si>
  <si>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</si>
  <si>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</si>
  <si>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r>
      <t>ü</t>
    </r>
    <r>
      <rPr>
        <sz val="6"/>
        <rFont val="Arial"/>
        <family val="2"/>
        <charset val="204"/>
      </rPr>
      <t xml:space="preserve"> против проверки указанных мною данных не возражаю;</t>
    </r>
  </si>
  <si>
    <r>
      <t>ü</t>
    </r>
    <r>
      <rPr>
        <sz val="6"/>
        <rFont val="Arial"/>
        <family val="2"/>
        <charset val="204"/>
      </rPr>
      <t xml:space="preserve"> при совершении  банковских и иных операций действую к своей выгоде. В случае проведения операций к выгоде третьих лиц обязуюсь незамедлительно
</t>
    </r>
  </si>
  <si>
    <t>представить в Банк документы и сведения, необходимые для идентификации указанных лиц;</t>
  </si>
  <si>
    <t>что Банк не обязан сообщать мне причины отказа и возвращать Заявление;</t>
  </si>
  <si>
    <r>
      <t>ü</t>
    </r>
    <r>
      <rPr>
        <sz val="6"/>
        <rFont val="Arial"/>
        <family val="2"/>
        <charset val="204"/>
      </rPr>
      <t xml:space="preserve"> уведомлен, что  денежные средства, находящиеся на банковском  счете,  открытого  в связи с предоставлением Карты, застрахованы в порядке, размерах и на
</t>
    </r>
  </si>
  <si>
    <t>условиях, установленных Федеральным законом «О страховании вкладов физических лиц в банках Российской Федерации».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</si>
  <si>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</si>
  <si>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</si>
  <si>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</si>
  <si>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</si>
  <si>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</si>
  <si>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</si>
  <si>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срочное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</si>
  <si>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</si>
  <si>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Обработка персональных данных.</t>
  </si>
  <si>
    <t>Валюта счета</t>
  </si>
  <si>
    <t>рубль РФ</t>
  </si>
  <si>
    <t>доллар США</t>
  </si>
  <si>
    <t>евро</t>
  </si>
  <si>
    <t>Имя и Фамилия в латинской транслитерации (не более 19 символов с разделителем)</t>
  </si>
  <si>
    <t xml:space="preserve">В соответствии с Федеральным законом от 27.07.2006 г. № 152-ФЗ «О персональных данных»
</t>
  </si>
  <si>
    <t>даю</t>
  </si>
  <si>
    <t xml:space="preserve">не даю </t>
  </si>
  <si>
    <t xml:space="preserve">Настоящее согласие дано мной до наступления одного из следующих событий: </t>
  </si>
  <si>
    <t xml:space="preserve"> - отказа Банком от заключения договора банковского счета / открытия счета</t>
  </si>
  <si>
    <t xml:space="preserve"> - истечения пятилетнего срока с момента прекращения обязательств по заключенным Банком со мной договорам банковского счета.</t>
  </si>
  <si>
    <t>свое согласие на обработку АО Банк "Национальный стандарт" (115093,г.Москва, Партийный пер. д.1,корп. 57,стр.2,3) моих персональных данных и подтверждаю, что</t>
  </si>
  <si>
    <t>давая (не давая) такое согласие, я действую своей волей и в своем интересе.</t>
  </si>
  <si>
    <t>Согласие распространяется на следующую информацию: мои фамилия, имя, отчество, дата и место рождения, паспортные данные, данные документов, удостоверяющих</t>
  </si>
  <si>
    <t>личность, адрес, в том числе адрес электронной почты, телефон, семейное, финансовое, имущественное положение, иная информация, относящаяся к моей личности и</t>
  </si>
  <si>
    <t>связанная с установлением договорных отношений (в случае необходимости).</t>
  </si>
  <si>
    <t xml:space="preserve">Согласие на обработку персональных данных дается мною в целях заключения со мной договора банковского счета путем присоединения к Правилам предоставления и </t>
  </si>
  <si>
    <t>Федерации.</t>
  </si>
  <si>
    <t>Согласие предоставляется на осуществление любых действий в отношении моих персональных данных, которые необходимы для достижения вышеуказанных целей,</t>
  </si>
  <si>
    <t>лицу (в том числе не кредитной и небанковской организации), передачи Банком принадлежащих ему функций и полномочий иному лицу, а также при привлечении третьих</t>
  </si>
  <si>
    <t>лиц к оказанию услуг в указанных целях. Банк вправе в необходимом объеме раскрывать для совершения вышеуказанных действий информацию обо мне (включая</t>
  </si>
  <si>
    <t>мои  персональные данные) таким третьим лицам, их агентам и иным уполномоченным ими лицам, а также предоставлять таким лицам соответствующие документы, содержащие</t>
  </si>
  <si>
    <t>указанную информацию, осуществлять иные действия с моими персональными данными в строгом соответствии с действующим законодательством.</t>
  </si>
  <si>
    <t>Настоящее согласие может быть отозвано посредством направления мною письменного уведомления Банку в произвольной форме по почте заказным письмом с уведомле-</t>
  </si>
  <si>
    <t xml:space="preserve">нием о вручении, либо вручения уведомления лично под роспись представителю Банка, если иное не установлено законодательством Российской Федерации.  В случае </t>
  </si>
  <si>
    <t>отзыва согласия на обработку персональных данных прекращение обработки персональных данных происходит только после полного исполнения Сторонами обязательств,</t>
  </si>
  <si>
    <t xml:space="preserve"> вытекающих из договорных отношений, а уничтожение персональных данных производится не ранее истечения срока хранения, установленного для конкретного вида</t>
  </si>
  <si>
    <t xml:space="preserve">документов, если персональные данные содержатся в указанных документах. </t>
  </si>
  <si>
    <r>
      <t>ü</t>
    </r>
    <r>
      <rPr>
        <sz val="6"/>
        <rFont val="Arial"/>
        <family val="2"/>
        <charset val="204"/>
      </rPr>
      <t xml:space="preserve"> подписывая настоящее Заявление, выражаю свое согласие на присоединение к Правилам, которые совместно с Заявлением и Тарифами являются договором
</t>
    </r>
  </si>
  <si>
    <t>банковского счета (далее - Договор);</t>
  </si>
  <si>
    <r>
      <t>ü</t>
    </r>
    <r>
      <rPr>
        <sz val="6"/>
        <rFont val="Arial"/>
        <family val="2"/>
        <charset val="204"/>
      </rPr>
      <t xml:space="preserve"> обязуюсь выполнять условия указанного Договора;</t>
    </r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</si>
  <si>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 обо
</t>
    </r>
  </si>
  <si>
    <t>всех изменениях предоставленной информации;</t>
  </si>
  <si>
    <t>Прошу предоставить доступ к услугам:</t>
  </si>
  <si>
    <t>Карта "С заботой о Вас"</t>
  </si>
  <si>
    <t>Карта Молодёжка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</si>
  <si>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</si>
  <si>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</si>
  <si>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</si>
  <si>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</si>
  <si>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</si>
  <si>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 xml:space="preserve">включая без ограничения: сбор, запись, обработку, систематизацию, накопление, хранение, уточнение (обновление, изменение), извлечение, использование, </t>
  </si>
  <si>
    <t>обезличивание, блокирование, удаление, уничтожение, а также на передачу моих персональных данных для достижения указанных выше целей третьему</t>
  </si>
  <si>
    <t xml:space="preserve">Обработка персональных данных может осуществляться Банком с использованием и/или без использования средств автоматизации. При обработке персональных </t>
  </si>
  <si>
    <t>данных Банк не ограничен в применении иных способов их обработки.</t>
  </si>
  <si>
    <t>Мне разъяснены и понятны юридические последствия моего отказа в предоставлении согласия на обработку персональных данных, в том числе право Банка обрабатывать мои персональные данные без получения указанного согласия в объеме, сроки и в случаях, предусмотренных действующим законодательством Российской Федерации.</t>
  </si>
  <si>
    <t>НА ОТКРЫТИЕ СЧЕТА И ПРЕДОСТАВЛЕНИЕ РАСЧЕТНОЙ БАНКОВСКОЙ КАРТЫ</t>
  </si>
  <si>
    <t xml:space="preserve">    Прошу открыть мне счет и предоставить расчетную банковскую карту: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</si>
  <si>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карт, далее – Тарифы, и Правилами предоставления и обслуживания расчетных банковских
</t>
    </r>
  </si>
  <si>
    <t xml:space="preserve"> карт, далее - Правила, АО Банк «Национальный стандарт», далее - Банк, действующими на момент подписания настоящего Заявления, Памяткой для держателей
</t>
  </si>
  <si>
    <t xml:space="preserve"> карт ознакомлен, обязуюсь их неукоснительно соблюдать;</t>
  </si>
  <si>
    <t>обслуживания расчетных банковских карт в АО Банк "Национальный стандарт", исполнение договорных обязательств по заключенным договорам,  их изменения</t>
  </si>
  <si>
    <t>и расторжения, информирования меня о новых продуктах и услугах Банка, а также обеспечения соблюдения законов и нормативных правовых актов Российской</t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</si>
  <si>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банковского счета и предоставлении расчетной банковской карты согласен с тем, 
</t>
    </r>
  </si>
  <si>
    <t xml:space="preserve">МИР Привилегия </t>
  </si>
  <si>
    <t>оплату услуг (расходов) Банка в порядке и размерах, предусмотренных Правилами и Тарифами, с применением платежных документов, установленных Банком России;</t>
  </si>
  <si>
    <t>Тип карточного продукта</t>
  </si>
  <si>
    <r>
      <t>ü</t>
    </r>
    <r>
      <rPr>
        <sz val="6"/>
        <rFont val="Arial"/>
        <family val="2"/>
        <charset val="204"/>
      </rPr>
      <t xml:space="preserve">  действуя своей волей и в своем интересе прошу Банк без моих дополнительных распоряжений, без ограничения по сумме и количеству операций, осуществлять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</si>
</sst>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6"/>
      <name val="Arial Cyr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4" fillId="0" borderId="0" xfId="0" applyFont="1" applyFill="1" applyBorder="1" applyAlignment="1">
      <alignment horizontal="justify" vertical="top" wrapText="1"/>
    </xf>
    <xf numFmtId="0" fontId="1" fillId="0" borderId="8" xfId="0" applyFont="1" applyFill="1" applyBorder="1"/>
    <xf numFmtId="0" fontId="1" fillId="0" borderId="0" xfId="0" applyFont="1" applyFill="1" applyBorder="1"/>
    <xf numFmtId="0" fontId="1" fillId="0" borderId="9" xfId="0" applyFont="1" applyFill="1" applyBorder="1"/>
    <xf numFmtId="0" fontId="1" fillId="0" borderId="0" xfId="0" applyFont="1" applyFill="1" applyBorder="1" applyAlignment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0" xfId="0" applyFont="1" applyFill="1" applyBorder="1" applyAlignment="1">
      <alignment horizontal="justify" vertical="top" wrapText="1"/>
    </xf>
    <xf numFmtId="0" fontId="1" fillId="3" borderId="3" xfId="0" applyFont="1" applyFill="1" applyBorder="1" applyAlignment="1"/>
    <xf numFmtId="0" fontId="1" fillId="3" borderId="1" xfId="0" applyFont="1" applyFill="1" applyBorder="1" applyAlignment="1"/>
    <xf numFmtId="0" fontId="1" fillId="3" borderId="12" xfId="0" applyFont="1" applyFill="1" applyBorder="1" applyAlignment="1"/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4" fillId="0" borderId="0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8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12" xfId="0" applyFill="1" applyBorder="1" applyAlignment="1"/>
    <xf numFmtId="0" fontId="3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4" fillId="0" borderId="6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vertical="top" wrapText="1"/>
    </xf>
    <xf numFmtId="0" fontId="0" fillId="0" borderId="0" xfId="0" applyFill="1" applyAlignment="1">
      <alignment horizontal="justify" vertical="top" wrapText="1"/>
    </xf>
    <xf numFmtId="0" fontId="0" fillId="0" borderId="9" xfId="0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7" xfId="0" applyFill="1" applyBorder="1" applyAlignment="1">
      <alignment horizontal="justify" vertical="top" wrapText="1"/>
    </xf>
    <xf numFmtId="0" fontId="0" fillId="0" borderId="10" xfId="0" applyFill="1" applyBorder="1" applyAlignment="1">
      <alignment horizontal="justify" vertical="top" wrapText="1"/>
    </xf>
    <xf numFmtId="0" fontId="1" fillId="0" borderId="12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6510</xdr:colOff>
      <xdr:row>0</xdr:row>
      <xdr:rowOff>0</xdr:rowOff>
    </xdr:from>
    <xdr:to>
      <xdr:col>10</xdr:col>
      <xdr:colOff>34061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10" y="0"/>
          <a:ext cx="1435594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tabSelected="1" topLeftCell="A91" zoomScale="170" zoomScaleNormal="170" workbookViewId="0">
      <selection activeCell="AO19" sqref="AO19"/>
    </sheetView>
  </sheetViews>
  <sheetFormatPr defaultColWidth="2.140625" defaultRowHeight="11.25" customHeight="1" x14ac:dyDescent="0.2"/>
  <cols>
    <col min="1" max="1" width="2.140625" style="1" customWidth="1"/>
    <col min="2" max="14" width="2.140625" style="1"/>
    <col min="15" max="15" width="2.42578125" style="1" customWidth="1"/>
    <col min="16" max="35" width="2.140625" style="1"/>
    <col min="36" max="36" width="2.42578125" style="1" customWidth="1"/>
    <col min="37" max="37" width="2.140625" style="1"/>
    <col min="38" max="38" width="3" style="1" customWidth="1"/>
    <col min="39" max="40" width="2.140625" style="1"/>
    <col min="41" max="41" width="2.28515625" style="1" customWidth="1"/>
    <col min="42" max="42" width="1.5703125" style="1" customWidth="1"/>
    <col min="43" max="16384" width="2.140625" style="1"/>
  </cols>
  <sheetData>
    <row r="1" spans="1:42" ht="11.25" customHeight="1" x14ac:dyDescent="0.2"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</row>
    <row r="2" spans="1:42" ht="11.25" customHeight="1" x14ac:dyDescent="0.2">
      <c r="Y2" s="2"/>
      <c r="Z2" s="2"/>
      <c r="AA2" s="82" t="s">
        <v>1</v>
      </c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4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1"/>
      <c r="AA3" s="106" t="str">
        <f>"" &amp; D_NUM</f>
        <v/>
      </c>
      <c r="AB3" s="96"/>
      <c r="AC3" s="96"/>
      <c r="AD3" s="96"/>
      <c r="AE3" s="96"/>
      <c r="AF3" s="96"/>
      <c r="AG3" s="96"/>
      <c r="AH3" s="96"/>
      <c r="AI3" s="96"/>
      <c r="AJ3" s="96"/>
      <c r="AK3" s="3" t="s">
        <v>0</v>
      </c>
      <c r="AL3" s="96" t="str">
        <f>"" &amp; RIGHT(A_NUM,7)</f>
        <v/>
      </c>
      <c r="AM3" s="96"/>
      <c r="AN3" s="96"/>
      <c r="AO3" s="96"/>
      <c r="AP3" s="97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0"/>
    </row>
    <row r="5" spans="1:42" ht="11.25" customHeight="1" x14ac:dyDescent="0.2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</row>
    <row r="6" spans="1:42" s="39" customFormat="1" ht="11.25" customHeight="1" x14ac:dyDescent="0.2">
      <c r="A6" s="107" t="s">
        <v>102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</row>
    <row r="7" spans="1:42" ht="11.25" customHeight="1" x14ac:dyDescent="0.2">
      <c r="A7" s="108" t="s">
        <v>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</row>
    <row r="8" spans="1:42" s="39" customFormat="1" ht="11.25" customHeight="1" x14ac:dyDescent="0.2">
      <c r="A8" s="109" t="s">
        <v>103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</row>
    <row r="9" spans="1:42" ht="11.25" customHeight="1" x14ac:dyDescent="0.2">
      <c r="A9" s="85" t="s">
        <v>56</v>
      </c>
      <c r="B9" s="86"/>
      <c r="C9" s="86"/>
      <c r="D9" s="86"/>
      <c r="E9" s="86"/>
      <c r="F9" s="86"/>
      <c r="G9" s="86"/>
      <c r="H9" s="86"/>
      <c r="I9" s="86"/>
      <c r="J9" s="86"/>
      <c r="K9" s="8" t="str">
        <f>IF(MID(A_NUM,6,3)="810","þ","¨")</f>
        <v>¨</v>
      </c>
      <c r="L9" s="77" t="s">
        <v>57</v>
      </c>
      <c r="M9" s="77"/>
      <c r="N9" s="77"/>
      <c r="O9" s="77"/>
      <c r="P9" s="7" t="str">
        <f>IF(MID(A_NUM,6,3)="840","þ","¨")</f>
        <v>¨</v>
      </c>
      <c r="Q9" s="77" t="s">
        <v>58</v>
      </c>
      <c r="R9" s="77"/>
      <c r="S9" s="77"/>
      <c r="T9" s="77"/>
      <c r="U9" s="77"/>
      <c r="V9" s="7" t="str">
        <f>IF(MID(A_NUM,6,3)="978","þ","¨")</f>
        <v>¨</v>
      </c>
      <c r="W9" s="77" t="s">
        <v>59</v>
      </c>
      <c r="X9" s="77"/>
      <c r="Y9" s="78"/>
      <c r="Z9" s="104"/>
      <c r="AA9" s="105"/>
      <c r="AB9" s="105"/>
      <c r="AC9" s="105"/>
      <c r="AD9" s="105"/>
      <c r="AE9" s="105"/>
      <c r="AF9" s="105"/>
      <c r="AG9" s="105"/>
      <c r="AH9" s="105"/>
      <c r="AI9" s="105"/>
      <c r="AJ9" s="35"/>
      <c r="AK9" s="99"/>
      <c r="AL9" s="100"/>
      <c r="AM9" s="101"/>
      <c r="AN9" s="101"/>
      <c r="AO9" s="101"/>
      <c r="AP9" s="102"/>
    </row>
    <row r="10" spans="1:42" ht="15.75" customHeight="1" x14ac:dyDescent="0.2">
      <c r="A10" s="52" t="s">
        <v>112</v>
      </c>
      <c r="B10" s="53"/>
      <c r="C10" s="53"/>
      <c r="D10" s="53"/>
      <c r="E10" s="53"/>
      <c r="F10" s="53"/>
      <c r="G10" s="53"/>
      <c r="H10" s="53"/>
      <c r="I10" s="53"/>
      <c r="J10" s="54"/>
      <c r="K10" s="31" t="str">
        <f>IF(LEFT(C_NUM,6)="518275","þ","¨")</f>
        <v>¨</v>
      </c>
      <c r="L10" s="22" t="s">
        <v>4</v>
      </c>
      <c r="M10" s="22"/>
      <c r="N10" s="22"/>
      <c r="O10" s="22"/>
      <c r="P10" s="22"/>
      <c r="Q10" s="22"/>
      <c r="R10" s="20"/>
      <c r="S10" s="20"/>
      <c r="T10" s="22"/>
      <c r="U10" s="22"/>
      <c r="V10" s="22"/>
      <c r="W10" s="31" t="str">
        <f>IF(LEFT(C_NUM,6)="518372","þ","¨")</f>
        <v>¨</v>
      </c>
      <c r="X10" s="22" t="s">
        <v>5</v>
      </c>
      <c r="Y10" s="22"/>
      <c r="Z10" s="22"/>
      <c r="AA10" s="20"/>
      <c r="AB10" s="20"/>
      <c r="AC10" s="22"/>
      <c r="AD10" s="22"/>
      <c r="AE10" s="22"/>
      <c r="AF10" s="22"/>
      <c r="AG10" s="22"/>
      <c r="AH10" s="31" t="s">
        <v>6</v>
      </c>
      <c r="AI10" s="22" t="s">
        <v>7</v>
      </c>
      <c r="AJ10" s="20"/>
      <c r="AK10" s="22"/>
      <c r="AL10" s="22"/>
      <c r="AM10" s="22"/>
      <c r="AN10" s="22"/>
      <c r="AO10" s="22"/>
      <c r="AP10" s="32"/>
    </row>
    <row r="11" spans="1:42" ht="12" customHeight="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9"/>
      <c r="K11" s="44" t="str">
        <f>IF(LEFT(C_NUM,6)="429773","þ","¨")</f>
        <v>¨</v>
      </c>
      <c r="L11" s="45" t="s">
        <v>110</v>
      </c>
      <c r="M11" s="45"/>
      <c r="N11" s="45"/>
      <c r="O11" s="45"/>
      <c r="P11" s="45"/>
      <c r="Q11" s="46"/>
      <c r="R11" s="46"/>
      <c r="S11" s="46"/>
      <c r="T11" s="46" t="s">
        <v>91</v>
      </c>
      <c r="U11" s="46"/>
      <c r="V11" s="46"/>
      <c r="W11" s="46"/>
      <c r="X11" s="46"/>
      <c r="Y11" s="46"/>
      <c r="Z11" s="46"/>
      <c r="AA11" s="47"/>
      <c r="AB11" s="48"/>
      <c r="AC11" s="45"/>
      <c r="AD11" s="45"/>
      <c r="AE11" s="45"/>
      <c r="AF11" s="45"/>
      <c r="AG11" s="45"/>
      <c r="AH11" s="49"/>
      <c r="AI11" s="45"/>
      <c r="AJ11" s="48"/>
      <c r="AK11" s="45"/>
      <c r="AL11" s="45"/>
      <c r="AM11" s="45"/>
      <c r="AN11" s="45"/>
      <c r="AO11" s="45"/>
      <c r="AP11" s="50"/>
    </row>
    <row r="12" spans="1:42" ht="12" customHeight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2"/>
      <c r="K12" s="31" t="str">
        <f>IF(LEFT(C_NUM,6)="429773","þ","¨")</f>
        <v>¨</v>
      </c>
      <c r="L12" s="22" t="s">
        <v>110</v>
      </c>
      <c r="M12" s="22"/>
      <c r="N12" s="22"/>
      <c r="O12" s="22"/>
      <c r="P12" s="22"/>
      <c r="Q12" s="15"/>
      <c r="R12" s="15"/>
      <c r="S12" s="15"/>
      <c r="T12" s="15" t="s">
        <v>90</v>
      </c>
      <c r="U12" s="42"/>
      <c r="V12" s="43"/>
      <c r="W12" s="43"/>
      <c r="X12" s="43"/>
      <c r="Y12" s="43"/>
      <c r="Z12" s="43"/>
      <c r="AA12" s="43"/>
      <c r="AB12" s="43"/>
      <c r="AC12" s="43"/>
      <c r="AD12" s="43"/>
      <c r="AE12" s="22"/>
      <c r="AF12" s="22"/>
      <c r="AG12" s="22"/>
      <c r="AH12" s="31"/>
      <c r="AI12" s="22"/>
      <c r="AJ12" s="20"/>
      <c r="AK12" s="22"/>
      <c r="AL12" s="22"/>
      <c r="AM12" s="22"/>
      <c r="AN12" s="22"/>
      <c r="AO12" s="22"/>
      <c r="AP12" s="32"/>
    </row>
    <row r="13" spans="1:42" ht="12.75" customHeight="1" x14ac:dyDescent="0.2">
      <c r="A13" s="85" t="s">
        <v>9</v>
      </c>
      <c r="B13" s="86"/>
      <c r="C13" s="86"/>
      <c r="D13" s="86"/>
      <c r="E13" s="86"/>
      <c r="F13" s="86"/>
      <c r="G13" s="86"/>
      <c r="H13" s="86"/>
      <c r="I13" s="86"/>
      <c r="J13" s="87"/>
      <c r="K13" s="8" t="str">
        <f>IF(C_PRIORITY="0","þ","¨")</f>
        <v>¨</v>
      </c>
      <c r="L13" s="77" t="s">
        <v>10</v>
      </c>
      <c r="M13" s="77"/>
      <c r="N13" s="77"/>
      <c r="O13" s="77"/>
      <c r="P13" s="77"/>
      <c r="Q13" s="77"/>
      <c r="R13" s="7" t="str">
        <f>IF(AND(C_PRIORITY&lt;&gt;"0",NOT(ISBLANK(C_PRIORITY))),"þ","¨")</f>
        <v>¨</v>
      </c>
      <c r="S13" s="77" t="s">
        <v>53</v>
      </c>
      <c r="T13" s="77"/>
      <c r="U13" s="77"/>
      <c r="V13" s="77"/>
      <c r="W13" s="77"/>
      <c r="X13" s="77"/>
      <c r="Y13" s="78"/>
      <c r="Z13" s="85" t="s">
        <v>8</v>
      </c>
      <c r="AA13" s="86"/>
      <c r="AB13" s="86"/>
      <c r="AC13" s="86"/>
      <c r="AD13" s="86"/>
      <c r="AE13" s="86"/>
      <c r="AF13" s="87"/>
      <c r="AG13" s="76" t="str">
        <f>"" &amp; IF(C_SECRET="Пароль","",C_SECRET)</f>
        <v/>
      </c>
      <c r="AH13" s="77"/>
      <c r="AI13" s="77"/>
      <c r="AJ13" s="77"/>
      <c r="AK13" s="77"/>
      <c r="AL13" s="77"/>
      <c r="AM13" s="77"/>
      <c r="AN13" s="77"/>
      <c r="AO13" s="77"/>
      <c r="AP13" s="78"/>
    </row>
    <row r="14" spans="1:42" ht="9.9499999999999993" customHeight="1" x14ac:dyDescent="0.2">
      <c r="A14" s="1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</row>
    <row r="15" spans="1:42" ht="11.25" customHeight="1" x14ac:dyDescent="0.2">
      <c r="A15" s="85" t="s">
        <v>11</v>
      </c>
      <c r="B15" s="86"/>
      <c r="C15" s="86"/>
      <c r="D15" s="86"/>
      <c r="E15" s="86"/>
      <c r="F15" s="86"/>
      <c r="G15" s="86"/>
      <c r="H15" s="86"/>
      <c r="I15" s="86"/>
      <c r="J15" s="87"/>
      <c r="K15" s="76" t="str">
        <f>"" &amp; A_FIO</f>
        <v/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8"/>
    </row>
    <row r="16" spans="1:42" ht="10.5" customHeight="1" x14ac:dyDescent="0.2">
      <c r="A16" s="52" t="s">
        <v>60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4"/>
    </row>
    <row r="17" spans="1:42" ht="11.25" customHeight="1" x14ac:dyDescent="0.2">
      <c r="A17" s="55" t="str">
        <f>MID(C_FIOLATIN,1,1)</f>
        <v/>
      </c>
      <c r="B17" s="56"/>
      <c r="C17" s="55" t="str">
        <f>MID(C_FIOLATIN,2,1)</f>
        <v/>
      </c>
      <c r="D17" s="56"/>
      <c r="E17" s="55" t="str">
        <f>MID(C_FIOLATIN,3,1)</f>
        <v/>
      </c>
      <c r="F17" s="56"/>
      <c r="G17" s="55" t="str">
        <f>MID(C_FIOLATIN,4,1)</f>
        <v/>
      </c>
      <c r="H17" s="56"/>
      <c r="I17" s="55" t="str">
        <f>MID(C_FIOLATIN,5,1)</f>
        <v/>
      </c>
      <c r="J17" s="56"/>
      <c r="K17" s="55" t="str">
        <f>MID(C_FIOLATIN,6,1)</f>
        <v/>
      </c>
      <c r="L17" s="56"/>
      <c r="M17" s="55" t="str">
        <f>MID(C_FIOLATIN,7,1)</f>
        <v/>
      </c>
      <c r="N17" s="56"/>
      <c r="O17" s="55" t="str">
        <f>MID(C_FIOLATIN,8,1)</f>
        <v/>
      </c>
      <c r="P17" s="56"/>
      <c r="Q17" s="55" t="str">
        <f>MID(C_FIOLATIN,9,1)</f>
        <v/>
      </c>
      <c r="R17" s="56"/>
      <c r="S17" s="55" t="str">
        <f>MID(C_FIOLATIN,10,1)</f>
        <v/>
      </c>
      <c r="T17" s="56"/>
      <c r="U17" s="55" t="str">
        <f>MID(C_FIOLATIN,11,1)</f>
        <v/>
      </c>
      <c r="V17" s="56"/>
      <c r="W17" s="55" t="str">
        <f>MID(C_FIOLATIN,12,1)</f>
        <v/>
      </c>
      <c r="X17" s="56"/>
      <c r="Y17" s="55" t="str">
        <f>MID(C_FIOLATIN,13,1)</f>
        <v/>
      </c>
      <c r="Z17" s="56"/>
      <c r="AA17" s="55" t="str">
        <f>MID(C_FIOLATIN,14,1)</f>
        <v/>
      </c>
      <c r="AB17" s="56"/>
      <c r="AC17" s="55" t="str">
        <f>MID(C_FIOLATIN,15,1)</f>
        <v/>
      </c>
      <c r="AD17" s="56"/>
      <c r="AE17" s="55" t="str">
        <f>MID(C_FIOLATIN,16,1)</f>
        <v/>
      </c>
      <c r="AF17" s="56"/>
      <c r="AG17" s="55" t="str">
        <f>MID(C_FIOLATIN,17,1)</f>
        <v/>
      </c>
      <c r="AH17" s="56"/>
      <c r="AI17" s="55" t="str">
        <f>MID(C_FIOLATIN,18,1)</f>
        <v/>
      </c>
      <c r="AJ17" s="56"/>
      <c r="AK17" s="55" t="str">
        <f>MID(C_FIOLATIN,19,1)</f>
        <v/>
      </c>
      <c r="AL17" s="110"/>
      <c r="AM17" s="111"/>
      <c r="AN17" s="111"/>
      <c r="AO17" s="111"/>
      <c r="AP17" s="112"/>
    </row>
    <row r="18" spans="1:42" ht="11.25" customHeight="1" x14ac:dyDescent="0.2">
      <c r="A18" s="89" t="s">
        <v>12</v>
      </c>
      <c r="B18" s="90"/>
      <c r="C18" s="90"/>
      <c r="D18" s="90"/>
      <c r="E18" s="90"/>
      <c r="F18" s="90"/>
      <c r="G18" s="90"/>
      <c r="H18" s="90"/>
      <c r="I18" s="90"/>
      <c r="J18" s="91"/>
      <c r="K18" s="92" t="str">
        <f>"" &amp; C_BIRTHDAY</f>
        <v/>
      </c>
      <c r="L18" s="93"/>
      <c r="M18" s="93"/>
      <c r="N18" s="93"/>
      <c r="O18" s="93"/>
      <c r="P18" s="94"/>
      <c r="Q18" s="89" t="s">
        <v>13</v>
      </c>
      <c r="R18" s="90"/>
      <c r="S18" s="90"/>
      <c r="T18" s="90"/>
      <c r="U18" s="90"/>
      <c r="V18" s="90"/>
      <c r="W18" s="91"/>
      <c r="X18" s="92" t="str">
        <f>"" &amp; C_BIRTHPLACE</f>
        <v/>
      </c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4"/>
    </row>
    <row r="19" spans="1:42" ht="11.25" customHeight="1" x14ac:dyDescent="0.2">
      <c r="A19" s="85" t="s">
        <v>14</v>
      </c>
      <c r="B19" s="86"/>
      <c r="C19" s="86"/>
      <c r="D19" s="86"/>
      <c r="E19" s="86"/>
      <c r="F19" s="86"/>
      <c r="G19" s="86"/>
      <c r="H19" s="86"/>
      <c r="I19" s="86"/>
      <c r="J19" s="87"/>
      <c r="K19" s="8" t="str">
        <f>IF(C_RESIDENT="1","þ","¨")</f>
        <v>¨</v>
      </c>
      <c r="L19" s="77" t="s">
        <v>15</v>
      </c>
      <c r="M19" s="77"/>
      <c r="N19" s="77"/>
      <c r="O19" s="77"/>
      <c r="P19" s="7" t="str">
        <f>IF(C_RESIDENT="0","þ","¨")</f>
        <v>¨</v>
      </c>
      <c r="Q19" s="77" t="s">
        <v>16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133"/>
      <c r="AG19" s="134"/>
      <c r="AH19" s="121" t="s">
        <v>17</v>
      </c>
      <c r="AI19" s="122"/>
      <c r="AJ19" s="123"/>
      <c r="AK19" s="6" t="str">
        <f>IF(C_SEX="М","þ","¨")</f>
        <v>¨</v>
      </c>
      <c r="AL19" s="9" t="s">
        <v>18</v>
      </c>
      <c r="AM19" s="9"/>
      <c r="AN19" s="6" t="str">
        <f>IF(C_SEX="Ж","þ","¨")</f>
        <v>¨</v>
      </c>
      <c r="AO19" s="9" t="s">
        <v>19</v>
      </c>
      <c r="AP19" s="161"/>
    </row>
    <row r="20" spans="1:42" ht="11.25" customHeight="1" x14ac:dyDescent="0.2">
      <c r="A20" s="98" t="s">
        <v>20</v>
      </c>
      <c r="B20" s="98"/>
      <c r="C20" s="98"/>
      <c r="D20" s="98"/>
      <c r="E20" s="98"/>
      <c r="F20" s="98"/>
      <c r="G20" s="98"/>
      <c r="H20" s="98"/>
      <c r="I20" s="98"/>
      <c r="J20" s="98"/>
      <c r="K20" s="63" t="s">
        <v>21</v>
      </c>
      <c r="L20" s="63"/>
      <c r="M20" s="63"/>
      <c r="N20" s="63"/>
      <c r="O20" s="63"/>
      <c r="P20" s="8" t="str">
        <f>IF(C_DOCTYPE="Паспорт РФ","þ","¨")</f>
        <v>¨</v>
      </c>
      <c r="Q20" s="77" t="s">
        <v>22</v>
      </c>
      <c r="R20" s="77"/>
      <c r="S20" s="77"/>
      <c r="T20" s="77"/>
      <c r="U20" s="77"/>
      <c r="V20" s="7" t="str">
        <f>IF(AND(C_DOCTYPE&lt;&gt;"Паспорт РФ",NOT(ISBLANK(C_DOCTYPE))),"þ","¨")</f>
        <v>¨</v>
      </c>
      <c r="W20" s="77" t="s">
        <v>23</v>
      </c>
      <c r="X20" s="77"/>
      <c r="Y20" s="77"/>
      <c r="Z20" s="77"/>
      <c r="AA20" s="77"/>
      <c r="AB20" s="77"/>
      <c r="AC20" s="77"/>
      <c r="AD20" s="77"/>
      <c r="AE20" s="77"/>
      <c r="AF20" s="77" t="str">
        <f>IF(C_DOCTYPE&lt;&gt;"Паспорт РФ","" &amp; C_DOCTYPE,"")</f>
        <v/>
      </c>
      <c r="AG20" s="77"/>
      <c r="AH20" s="77"/>
      <c r="AI20" s="77"/>
      <c r="AJ20" s="77"/>
      <c r="AK20" s="77"/>
      <c r="AL20" s="77"/>
      <c r="AM20" s="77"/>
      <c r="AN20" s="77"/>
      <c r="AO20" s="77"/>
      <c r="AP20" s="78"/>
    </row>
    <row r="21" spans="1:42" ht="11.25" customHeight="1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79" t="s">
        <v>24</v>
      </c>
      <c r="L21" s="80"/>
      <c r="M21" s="80"/>
      <c r="N21" s="80"/>
      <c r="O21" s="81"/>
      <c r="P21" s="82" t="str">
        <f>IF(ISERR(FIND(" ",C_DOCNUM,1)),"",MID(C_DOCNUM,1,FIND(" ",C_DOCNUM,1)-1))</f>
        <v/>
      </c>
      <c r="Q21" s="83"/>
      <c r="R21" s="83"/>
      <c r="S21" s="84"/>
      <c r="T21" s="79" t="s">
        <v>25</v>
      </c>
      <c r="U21" s="80"/>
      <c r="V21" s="80"/>
      <c r="W21" s="80"/>
      <c r="X21" s="28"/>
      <c r="Y21" s="76" t="str">
        <f>IF(ISERR(FIND(" ",C_DOCNUM,1)),"" &amp; C_DOCNUM,MID(C_DOCNUM,FIND(" ",C_DOCNUM,1)+1,20))</f>
        <v/>
      </c>
      <c r="Z21" s="77"/>
      <c r="AA21" s="77"/>
      <c r="AB21" s="77"/>
      <c r="AC21" s="77"/>
      <c r="AD21" s="77"/>
      <c r="AE21" s="78"/>
      <c r="AF21" s="26" t="s">
        <v>26</v>
      </c>
      <c r="AG21" s="27"/>
      <c r="AH21" s="27"/>
      <c r="AI21" s="27"/>
      <c r="AJ21" s="28"/>
      <c r="AK21" s="92" t="str">
        <f>"" &amp; C_DOCDATE</f>
        <v/>
      </c>
      <c r="AL21" s="93"/>
      <c r="AM21" s="93"/>
      <c r="AN21" s="93"/>
      <c r="AO21" s="93"/>
      <c r="AP21" s="94"/>
    </row>
    <row r="22" spans="1:42" ht="11.25" customHeight="1" x14ac:dyDescent="0.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63" t="s">
        <v>27</v>
      </c>
      <c r="L22" s="63"/>
      <c r="M22" s="63"/>
      <c r="N22" s="63"/>
      <c r="O22" s="63"/>
      <c r="P22" s="76" t="str">
        <f>"" &amp; C_DOCPLACE &amp; " " &amp; C_DOCPLACE_P</f>
        <v xml:space="preserve"> 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8"/>
    </row>
    <row r="23" spans="1:42" s="39" customFormat="1" ht="11.25" customHeight="1" x14ac:dyDescent="0.2">
      <c r="A23" s="37"/>
      <c r="B23" s="36"/>
      <c r="C23" s="36"/>
      <c r="D23" s="36"/>
      <c r="E23" s="36"/>
      <c r="F23" s="36"/>
      <c r="G23" s="36"/>
      <c r="H23" s="36"/>
      <c r="I23" s="36"/>
      <c r="J23" s="36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8"/>
    </row>
    <row r="24" spans="1:42" ht="16.5" customHeight="1" x14ac:dyDescent="0.2">
      <c r="A24" s="73" t="s">
        <v>28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5"/>
    </row>
    <row r="25" spans="1:42" ht="11.25" customHeight="1" x14ac:dyDescent="0.2">
      <c r="A25" s="76" t="str">
        <f>"" &amp; C_REGADDR</f>
        <v/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8"/>
    </row>
    <row r="26" spans="1:42" ht="11.25" customHeight="1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8"/>
    </row>
    <row r="27" spans="1:42" ht="11.25" customHeight="1" x14ac:dyDescent="0.2">
      <c r="A27" s="73" t="s">
        <v>29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5"/>
    </row>
    <row r="28" spans="1:42" ht="11.25" customHeight="1" x14ac:dyDescent="0.2">
      <c r="A28" s="76" t="str">
        <f>"" &amp; C_POSTADDR</f>
        <v/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8"/>
    </row>
    <row r="29" spans="1:42" ht="11.25" customHeight="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8"/>
    </row>
    <row r="30" spans="1:42" ht="11.25" customHeight="1" x14ac:dyDescent="0.2">
      <c r="A30" s="85" t="s">
        <v>30</v>
      </c>
      <c r="B30" s="86"/>
      <c r="C30" s="86"/>
      <c r="D30" s="86"/>
      <c r="E30" s="86"/>
      <c r="F30" s="86"/>
      <c r="G30" s="86"/>
      <c r="H30" s="86"/>
      <c r="I30" s="86"/>
      <c r="J30" s="87"/>
      <c r="K30" s="63" t="s">
        <v>31</v>
      </c>
      <c r="L30" s="63"/>
      <c r="M30" s="63"/>
      <c r="N30" s="63"/>
      <c r="O30" s="64" t="str">
        <f>"" &amp; C_PHONE</f>
        <v/>
      </c>
      <c r="P30" s="64"/>
      <c r="Q30" s="64"/>
      <c r="R30" s="64"/>
      <c r="S30" s="64"/>
      <c r="T30" s="64"/>
      <c r="U30" s="64"/>
      <c r="V30" s="63" t="s">
        <v>32</v>
      </c>
      <c r="W30" s="63"/>
      <c r="X30" s="63"/>
      <c r="Y30" s="63"/>
      <c r="Z30" s="64" t="str">
        <f>"" &amp; C_PHONE_M</f>
        <v/>
      </c>
      <c r="AA30" s="64"/>
      <c r="AB30" s="64"/>
      <c r="AC30" s="64"/>
      <c r="AD30" s="64"/>
      <c r="AE30" s="64"/>
      <c r="AF30" s="64"/>
      <c r="AG30" s="63" t="s">
        <v>33</v>
      </c>
      <c r="AH30" s="63"/>
      <c r="AI30" s="63"/>
      <c r="AJ30" s="64"/>
      <c r="AK30" s="64"/>
      <c r="AL30" s="64"/>
      <c r="AM30" s="64"/>
      <c r="AN30" s="64"/>
      <c r="AO30" s="64"/>
      <c r="AP30" s="64"/>
    </row>
    <row r="31" spans="1:42" ht="11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11.25" customHeight="1" x14ac:dyDescent="0.2">
      <c r="A32" s="95" t="s">
        <v>89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</row>
    <row r="33" spans="1:42" ht="11.25" customHeight="1" x14ac:dyDescent="0.2">
      <c r="A33" s="119" t="s">
        <v>6</v>
      </c>
      <c r="B33" s="135"/>
      <c r="C33" s="85" t="s">
        <v>38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7"/>
    </row>
    <row r="34" spans="1:42" ht="11.25" customHeight="1" x14ac:dyDescent="0.2">
      <c r="A34" s="136"/>
      <c r="B34" s="137"/>
      <c r="C34" s="85" t="s">
        <v>40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7"/>
      <c r="Z34" s="88" t="s">
        <v>39</v>
      </c>
      <c r="AA34" s="88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</row>
    <row r="35" spans="1:42" ht="11.25" customHeight="1" x14ac:dyDescent="0.2">
      <c r="A35" s="65" t="s">
        <v>54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7"/>
    </row>
    <row r="36" spans="1:42" ht="11.25" customHeight="1" x14ac:dyDescent="0.2">
      <c r="A36" s="65" t="s">
        <v>47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7"/>
    </row>
    <row r="37" spans="1:42" ht="11.25" customHeight="1" x14ac:dyDescent="0.2">
      <c r="A37" s="68" t="s">
        <v>48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70"/>
    </row>
    <row r="38" spans="1:42" ht="11.2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</row>
    <row r="39" spans="1:42" ht="11.25" customHeight="1" x14ac:dyDescent="0.2">
      <c r="A39" s="119" t="s">
        <v>6</v>
      </c>
      <c r="B39" s="120"/>
      <c r="C39" s="121" t="s">
        <v>92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3"/>
    </row>
    <row r="40" spans="1:42" ht="24" customHeight="1" x14ac:dyDescent="0.2">
      <c r="A40" s="124" t="s">
        <v>93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6"/>
    </row>
    <row r="41" spans="1:42" ht="19.5" customHeight="1" x14ac:dyDescent="0.2">
      <c r="A41" s="127" t="s">
        <v>94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9"/>
    </row>
    <row r="42" spans="1:42" ht="19.5" customHeight="1" x14ac:dyDescent="0.2">
      <c r="A42" s="127" t="s">
        <v>95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9"/>
    </row>
    <row r="43" spans="1:42" ht="19.5" customHeight="1" x14ac:dyDescent="0.2">
      <c r="A43" s="130" t="s">
        <v>96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2"/>
    </row>
    <row r="44" spans="1:42" ht="19.5" customHeight="1" x14ac:dyDescent="0.2">
      <c r="A44" s="95" t="s">
        <v>34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</row>
    <row r="45" spans="1:42" s="39" customFormat="1" ht="11.25" customHeight="1" x14ac:dyDescent="0.2">
      <c r="A45" s="116" t="s">
        <v>104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8"/>
    </row>
    <row r="46" spans="1:42" s="39" customFormat="1" ht="11.25" customHeight="1" x14ac:dyDescent="0.2">
      <c r="A46" s="113" t="s">
        <v>105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5"/>
    </row>
    <row r="47" spans="1:42" s="39" customFormat="1" ht="11.25" customHeight="1" x14ac:dyDescent="0.2">
      <c r="A47" s="113" t="s">
        <v>106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5"/>
    </row>
    <row r="48" spans="1:42" s="39" customFormat="1" ht="11.25" customHeight="1" x14ac:dyDescent="0.2">
      <c r="A48" s="65" t="s">
        <v>84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5"/>
    </row>
    <row r="49" spans="1:42" ht="11.25" customHeight="1" x14ac:dyDescent="0.2">
      <c r="A49" s="113" t="s">
        <v>85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5"/>
    </row>
    <row r="50" spans="1:42" ht="11.25" customHeight="1" x14ac:dyDescent="0.2">
      <c r="A50" s="65" t="s">
        <v>86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5"/>
    </row>
    <row r="51" spans="1:42" ht="16.5" customHeight="1" x14ac:dyDescent="0.2">
      <c r="A51" s="65" t="s">
        <v>113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7"/>
    </row>
    <row r="52" spans="1:42" ht="21.75" customHeight="1" x14ac:dyDescent="0.2">
      <c r="A52" s="113" t="s">
        <v>111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5"/>
    </row>
    <row r="53" spans="1:42" ht="11.25" customHeight="1" x14ac:dyDescent="0.2">
      <c r="A53" s="65" t="s">
        <v>87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5"/>
    </row>
    <row r="54" spans="1:42" ht="11.25" customHeight="1" x14ac:dyDescent="0.2">
      <c r="A54" s="113" t="s">
        <v>88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5"/>
    </row>
    <row r="55" spans="1:42" ht="11.25" customHeight="1" x14ac:dyDescent="0.2">
      <c r="A55" s="65" t="s">
        <v>41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5"/>
    </row>
    <row r="56" spans="1:42" ht="11.25" customHeight="1" x14ac:dyDescent="0.2">
      <c r="A56" s="65" t="s">
        <v>42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5"/>
    </row>
    <row r="57" spans="1:42" ht="11.25" customHeight="1" x14ac:dyDescent="0.2">
      <c r="A57" s="113" t="s">
        <v>43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5"/>
    </row>
    <row r="58" spans="1:42" s="39" customFormat="1" ht="11.25" customHeight="1" x14ac:dyDescent="0.2">
      <c r="A58" s="65" t="s">
        <v>109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5"/>
    </row>
    <row r="59" spans="1:42" ht="11.25" customHeight="1" x14ac:dyDescent="0.2">
      <c r="A59" s="113" t="s">
        <v>44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5"/>
    </row>
    <row r="60" spans="1:42" ht="11.25" customHeight="1" x14ac:dyDescent="0.2">
      <c r="A60" s="65" t="s">
        <v>45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5"/>
    </row>
    <row r="61" spans="1:42" ht="11.25" customHeight="1" x14ac:dyDescent="0.2">
      <c r="A61" s="68" t="s">
        <v>46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70"/>
    </row>
    <row r="62" spans="1:42" ht="11.2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1:42" ht="11.25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</row>
    <row r="64" spans="1:42" ht="11.25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1:42" ht="11.25" customHeight="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1:42" s="13" customFormat="1" ht="11.25" customHeight="1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</row>
    <row r="67" spans="1:42" ht="11.25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ht="9.75" customHeight="1" x14ac:dyDescent="0.2">
      <c r="A68" s="147" t="s">
        <v>55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</row>
    <row r="69" spans="1:42" ht="11.25" customHeight="1" x14ac:dyDescent="0.2">
      <c r="A69" s="143" t="s">
        <v>61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33" t="str">
        <f>IF(C_PRIORITY="0","þ","¨")</f>
        <v>¨</v>
      </c>
      <c r="AA69" s="145" t="s">
        <v>62</v>
      </c>
      <c r="AB69" s="145"/>
      <c r="AC69" s="145"/>
      <c r="AD69" s="145"/>
      <c r="AE69" s="145"/>
      <c r="AF69" s="145"/>
      <c r="AG69" s="145"/>
      <c r="AH69" s="33" t="str">
        <f>IF(C_PRIORITY="0","þ","¨")</f>
        <v>¨</v>
      </c>
      <c r="AI69" s="145" t="s">
        <v>63</v>
      </c>
      <c r="AJ69" s="145"/>
      <c r="AK69" s="145"/>
      <c r="AL69" s="145"/>
      <c r="AM69" s="145"/>
      <c r="AN69" s="145"/>
      <c r="AO69" s="145"/>
      <c r="AP69" s="146"/>
    </row>
    <row r="70" spans="1:42" ht="11.25" customHeight="1" x14ac:dyDescent="0.2">
      <c r="A70" s="113" t="s">
        <v>67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5"/>
    </row>
    <row r="71" spans="1:42" ht="11.25" customHeight="1" x14ac:dyDescent="0.2">
      <c r="A71" s="113" t="s">
        <v>68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5"/>
    </row>
    <row r="72" spans="1:42" ht="11.25" customHeight="1" x14ac:dyDescent="0.2">
      <c r="A72" s="113" t="s">
        <v>69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5"/>
    </row>
    <row r="73" spans="1:42" ht="11.25" customHeight="1" x14ac:dyDescent="0.2">
      <c r="A73" s="113" t="s">
        <v>70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5"/>
    </row>
    <row r="74" spans="1:42" ht="18" customHeight="1" x14ac:dyDescent="0.2">
      <c r="A74" s="113" t="s">
        <v>71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5"/>
    </row>
    <row r="75" spans="1:42" ht="11.25" customHeight="1" x14ac:dyDescent="0.2">
      <c r="A75" s="113" t="s">
        <v>72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5"/>
    </row>
    <row r="76" spans="1:42" ht="11.25" customHeight="1" x14ac:dyDescent="0.2">
      <c r="A76" s="113" t="s">
        <v>107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5"/>
    </row>
    <row r="77" spans="1:42" ht="11.25" customHeight="1" x14ac:dyDescent="0.2">
      <c r="A77" s="113" t="s">
        <v>108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5"/>
    </row>
    <row r="78" spans="1:42" ht="17.25" customHeight="1" x14ac:dyDescent="0.2">
      <c r="A78" s="113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5"/>
    </row>
    <row r="79" spans="1:42" ht="11.25" customHeight="1" x14ac:dyDescent="0.2">
      <c r="A79" s="113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5"/>
    </row>
    <row r="80" spans="1:42" ht="11.25" customHeight="1" x14ac:dyDescent="0.2">
      <c r="A80" s="113" t="s">
        <v>97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5"/>
    </row>
    <row r="81" spans="1:42" ht="18.75" customHeight="1" x14ac:dyDescent="0.2">
      <c r="A81" s="113" t="s">
        <v>98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5"/>
    </row>
    <row r="82" spans="1:42" ht="11.25" customHeight="1" x14ac:dyDescent="0.2">
      <c r="A82" s="113" t="s">
        <v>75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5"/>
    </row>
    <row r="83" spans="1:42" ht="15.75" customHeight="1" x14ac:dyDescent="0.2">
      <c r="A83" s="113" t="s">
        <v>76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5"/>
    </row>
    <row r="84" spans="1:42" ht="11.25" customHeight="1" x14ac:dyDescent="0.2">
      <c r="A84" s="138" t="s">
        <v>77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40"/>
    </row>
    <row r="85" spans="1:42" ht="11.25" customHeight="1" x14ac:dyDescent="0.2">
      <c r="A85" s="113" t="s">
        <v>78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5"/>
    </row>
    <row r="86" spans="1:42" ht="11.25" customHeight="1" x14ac:dyDescent="0.2">
      <c r="A86" s="113" t="s">
        <v>99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2"/>
    </row>
    <row r="87" spans="1:42" ht="11.25" customHeight="1" x14ac:dyDescent="0.2">
      <c r="A87" s="113" t="s">
        <v>100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2"/>
    </row>
    <row r="88" spans="1:42" ht="11.25" customHeight="1" x14ac:dyDescent="0.2">
      <c r="A88" s="113" t="s">
        <v>64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5"/>
    </row>
    <row r="89" spans="1:42" ht="11.25" customHeight="1" x14ac:dyDescent="0.2">
      <c r="A89" s="138" t="s">
        <v>65</v>
      </c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40"/>
    </row>
    <row r="90" spans="1:42" ht="15.75" customHeight="1" x14ac:dyDescent="0.2">
      <c r="A90" s="138" t="s">
        <v>66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40"/>
    </row>
    <row r="91" spans="1:42" ht="18" customHeight="1" x14ac:dyDescent="0.2">
      <c r="A91" s="113" t="s">
        <v>79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5"/>
    </row>
    <row r="92" spans="1:42" ht="18" customHeight="1" x14ac:dyDescent="0.2">
      <c r="A92" s="113" t="s">
        <v>80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5"/>
    </row>
    <row r="93" spans="1:42" ht="19.5" customHeight="1" x14ac:dyDescent="0.2">
      <c r="A93" s="138" t="s">
        <v>81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40"/>
    </row>
    <row r="94" spans="1:42" x14ac:dyDescent="0.2">
      <c r="A94" s="138" t="s">
        <v>82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40"/>
    </row>
    <row r="95" spans="1:42" ht="12.75" customHeight="1" x14ac:dyDescent="0.2">
      <c r="A95" s="113" t="s">
        <v>83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5"/>
    </row>
    <row r="96" spans="1:42" ht="24.75" customHeight="1" x14ac:dyDescent="0.2">
      <c r="A96" s="68" t="s">
        <v>101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60"/>
    </row>
    <row r="97" spans="1:42" ht="11.2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 ht="11.25" customHeight="1" x14ac:dyDescent="0.2">
      <c r="A98" s="71" t="str">
        <f>"" &amp; A_DATE</f>
        <v/>
      </c>
      <c r="B98" s="71"/>
      <c r="C98" s="71"/>
      <c r="D98" s="71"/>
      <c r="E98" s="71"/>
      <c r="F98" s="71"/>
      <c r="G98" s="71"/>
      <c r="H98" s="71"/>
      <c r="I98" s="13"/>
      <c r="J98" s="71"/>
      <c r="K98" s="71"/>
      <c r="L98" s="71"/>
      <c r="M98" s="71"/>
      <c r="N98" s="71"/>
      <c r="O98" s="71"/>
      <c r="P98" s="71"/>
      <c r="Q98" s="71"/>
      <c r="R98" s="13"/>
      <c r="S98" s="71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3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ht="11.25" customHeight="1" x14ac:dyDescent="0.2">
      <c r="A99" s="157" t="s">
        <v>35</v>
      </c>
      <c r="B99" s="157"/>
      <c r="C99" s="157"/>
      <c r="D99" s="157"/>
      <c r="E99" s="157"/>
      <c r="F99" s="157"/>
      <c r="G99" s="157"/>
      <c r="H99" s="157"/>
      <c r="I99" s="13"/>
      <c r="J99" s="158" t="s">
        <v>36</v>
      </c>
      <c r="K99" s="158"/>
      <c r="L99" s="158"/>
      <c r="M99" s="158"/>
      <c r="N99" s="158"/>
      <c r="O99" s="158"/>
      <c r="P99" s="158"/>
      <c r="Q99" s="158"/>
      <c r="R99" s="13"/>
      <c r="S99" s="157" t="s">
        <v>37</v>
      </c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3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</row>
    <row r="100" spans="1:42" ht="11.2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11.25" customHeight="1" x14ac:dyDescent="0.2">
      <c r="A101" s="95" t="s">
        <v>49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</row>
    <row r="102" spans="1:42" ht="11.25" customHeight="1" x14ac:dyDescent="0.2">
      <c r="A102" s="85" t="s">
        <v>50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7"/>
    </row>
    <row r="103" spans="1:42" ht="11.25" customHeight="1" x14ac:dyDescent="0.2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1"/>
    </row>
    <row r="104" spans="1:42" ht="11.25" customHeight="1" x14ac:dyDescent="0.2">
      <c r="A104" s="153" t="str">
        <f>"" &amp; P_DOLG_1</f>
        <v/>
      </c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22"/>
      <c r="W104" s="155" t="str">
        <f>"" &amp; A_DATE</f>
        <v/>
      </c>
      <c r="X104" s="155"/>
      <c r="Y104" s="155"/>
      <c r="Z104" s="155"/>
      <c r="AA104" s="155"/>
      <c r="AB104" s="22"/>
      <c r="AC104" s="154"/>
      <c r="AD104" s="154"/>
      <c r="AE104" s="154"/>
      <c r="AF104" s="154"/>
      <c r="AG104" s="154"/>
      <c r="AH104" s="15"/>
      <c r="AI104" s="155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104" s="155"/>
      <c r="AK104" s="155"/>
      <c r="AL104" s="155"/>
      <c r="AM104" s="155"/>
      <c r="AN104" s="155"/>
      <c r="AO104" s="155"/>
      <c r="AP104" s="156"/>
    </row>
    <row r="105" spans="1:42" ht="11.25" customHeight="1" x14ac:dyDescent="0.2">
      <c r="A105" s="149" t="s">
        <v>51</v>
      </c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24"/>
      <c r="W105" s="150" t="s">
        <v>35</v>
      </c>
      <c r="X105" s="150"/>
      <c r="Y105" s="150"/>
      <c r="Z105" s="150"/>
      <c r="AA105" s="150"/>
      <c r="AB105" s="24"/>
      <c r="AC105" s="151" t="s">
        <v>52</v>
      </c>
      <c r="AD105" s="151"/>
      <c r="AE105" s="151"/>
      <c r="AF105" s="151"/>
      <c r="AG105" s="151"/>
      <c r="AH105" s="23"/>
      <c r="AI105" s="151" t="s">
        <v>37</v>
      </c>
      <c r="AJ105" s="151"/>
      <c r="AK105" s="151"/>
      <c r="AL105" s="151"/>
      <c r="AM105" s="151"/>
      <c r="AN105" s="151"/>
      <c r="AO105" s="151"/>
      <c r="AP105" s="152"/>
    </row>
  </sheetData>
  <mergeCells count="158">
    <mergeCell ref="Z1:AP1"/>
    <mergeCell ref="A95:AP95"/>
    <mergeCell ref="A105:U105"/>
    <mergeCell ref="AC105:AG105"/>
    <mergeCell ref="AI105:AP105"/>
    <mergeCell ref="W105:AA105"/>
    <mergeCell ref="A104:U104"/>
    <mergeCell ref="AC104:AG104"/>
    <mergeCell ref="AI104:AP104"/>
    <mergeCell ref="W104:AA104"/>
    <mergeCell ref="S98:AE98"/>
    <mergeCell ref="A101:AP101"/>
    <mergeCell ref="A102:AP102"/>
    <mergeCell ref="S99:AE99"/>
    <mergeCell ref="A99:H99"/>
    <mergeCell ref="AG99:AP99"/>
    <mergeCell ref="J99:Q99"/>
    <mergeCell ref="A98:H98"/>
    <mergeCell ref="J98:Q98"/>
    <mergeCell ref="A96:AP96"/>
    <mergeCell ref="A51:AP51"/>
    <mergeCell ref="A52:AP52"/>
    <mergeCell ref="A72:AP72"/>
    <mergeCell ref="A73:AP73"/>
    <mergeCell ref="A74:AP74"/>
    <mergeCell ref="A81:AP81"/>
    <mergeCell ref="A79:AP79"/>
    <mergeCell ref="A82:AP82"/>
    <mergeCell ref="A54:AP54"/>
    <mergeCell ref="A53:AP53"/>
    <mergeCell ref="A69:Y69"/>
    <mergeCell ref="AA69:AG69"/>
    <mergeCell ref="AI69:AP69"/>
    <mergeCell ref="A70:AP70"/>
    <mergeCell ref="A68:AP68"/>
    <mergeCell ref="A71:AP71"/>
    <mergeCell ref="A94:AP94"/>
    <mergeCell ref="A61:AP61"/>
    <mergeCell ref="A75:AP75"/>
    <mergeCell ref="A76:AP76"/>
    <mergeCell ref="A77:AP77"/>
    <mergeCell ref="A78:AP78"/>
    <mergeCell ref="A59:AP59"/>
    <mergeCell ref="A60:AP60"/>
    <mergeCell ref="A55:AP55"/>
    <mergeCell ref="A56:AP56"/>
    <mergeCell ref="A57:AP57"/>
    <mergeCell ref="A58:AP58"/>
    <mergeCell ref="A89:AP89"/>
    <mergeCell ref="A85:AP85"/>
    <mergeCell ref="A88:AP88"/>
    <mergeCell ref="A84:AP84"/>
    <mergeCell ref="A90:AP90"/>
    <mergeCell ref="A91:AP91"/>
    <mergeCell ref="A92:AP92"/>
    <mergeCell ref="A93:AP93"/>
    <mergeCell ref="A86:AP86"/>
    <mergeCell ref="A87:AP87"/>
    <mergeCell ref="A80:AP80"/>
    <mergeCell ref="A83:AP83"/>
    <mergeCell ref="A44:AP44"/>
    <mergeCell ref="A49:AP49"/>
    <mergeCell ref="A50:AP50"/>
    <mergeCell ref="A45:AP45"/>
    <mergeCell ref="W17:X17"/>
    <mergeCell ref="G17:H17"/>
    <mergeCell ref="AA17:AB17"/>
    <mergeCell ref="A46:AP46"/>
    <mergeCell ref="A47:AP47"/>
    <mergeCell ref="A48:AP48"/>
    <mergeCell ref="A39:B39"/>
    <mergeCell ref="C39:AP39"/>
    <mergeCell ref="A40:AP40"/>
    <mergeCell ref="A41:AP41"/>
    <mergeCell ref="A42:AP42"/>
    <mergeCell ref="A43:AP43"/>
    <mergeCell ref="L19:O19"/>
    <mergeCell ref="Q19:V19"/>
    <mergeCell ref="W19:AG19"/>
    <mergeCell ref="A33:B34"/>
    <mergeCell ref="C33:AP33"/>
    <mergeCell ref="A35:AP35"/>
    <mergeCell ref="AH19:AJ19"/>
    <mergeCell ref="X18:AP18"/>
    <mergeCell ref="AA2:AP2"/>
    <mergeCell ref="A5:AP5"/>
    <mergeCell ref="Q9:U9"/>
    <mergeCell ref="W9:Y9"/>
    <mergeCell ref="L9:O9"/>
    <mergeCell ref="AC17:AD17"/>
    <mergeCell ref="AE17:AF17"/>
    <mergeCell ref="L13:Q13"/>
    <mergeCell ref="S13:Y13"/>
    <mergeCell ref="Z9:AI9"/>
    <mergeCell ref="AA3:AJ3"/>
    <mergeCell ref="A6:AP6"/>
    <mergeCell ref="A7:AP7"/>
    <mergeCell ref="A8:AP8"/>
    <mergeCell ref="AI17:AJ17"/>
    <mergeCell ref="AK17:AL17"/>
    <mergeCell ref="A9:J9"/>
    <mergeCell ref="AG13:AP13"/>
    <mergeCell ref="C17:D17"/>
    <mergeCell ref="Q17:R17"/>
    <mergeCell ref="S17:T17"/>
    <mergeCell ref="U17:V17"/>
    <mergeCell ref="Z13:AF13"/>
    <mergeCell ref="AM17:AP17"/>
    <mergeCell ref="AL3:AP3"/>
    <mergeCell ref="A13:J13"/>
    <mergeCell ref="I17:J17"/>
    <mergeCell ref="A19:J19"/>
    <mergeCell ref="Q20:U20"/>
    <mergeCell ref="W20:AE20"/>
    <mergeCell ref="A20:J22"/>
    <mergeCell ref="K20:O20"/>
    <mergeCell ref="T21:W21"/>
    <mergeCell ref="AK21:AP21"/>
    <mergeCell ref="AK9:AP9"/>
    <mergeCell ref="AG17:AH17"/>
    <mergeCell ref="AF20:AP20"/>
    <mergeCell ref="A15:J15"/>
    <mergeCell ref="O17:P17"/>
    <mergeCell ref="K15:AP15"/>
    <mergeCell ref="Z34:AA34"/>
    <mergeCell ref="A30:J30"/>
    <mergeCell ref="E17:F17"/>
    <mergeCell ref="Y17:Z17"/>
    <mergeCell ref="K17:L17"/>
    <mergeCell ref="M17:N17"/>
    <mergeCell ref="A18:J18"/>
    <mergeCell ref="Q18:W18"/>
    <mergeCell ref="K18:P18"/>
    <mergeCell ref="A32:AP32"/>
    <mergeCell ref="A16:AP16"/>
    <mergeCell ref="A17:B17"/>
    <mergeCell ref="A10:J12"/>
    <mergeCell ref="K30:N30"/>
    <mergeCell ref="O30:U30"/>
    <mergeCell ref="V30:Y30"/>
    <mergeCell ref="A36:AP36"/>
    <mergeCell ref="A37:AP37"/>
    <mergeCell ref="AB34:AP34"/>
    <mergeCell ref="A27:AP27"/>
    <mergeCell ref="Y21:AE21"/>
    <mergeCell ref="K21:O21"/>
    <mergeCell ref="A28:AP28"/>
    <mergeCell ref="A29:AP29"/>
    <mergeCell ref="A25:AP25"/>
    <mergeCell ref="A26:AP26"/>
    <mergeCell ref="A24:AP24"/>
    <mergeCell ref="K22:O22"/>
    <mergeCell ref="P22:AP22"/>
    <mergeCell ref="P21:S21"/>
    <mergeCell ref="C34:Y34"/>
    <mergeCell ref="Z30:AF30"/>
    <mergeCell ref="AG30:AI30"/>
    <mergeCell ref="AJ30:AP30"/>
  </mergeCells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  <ignoredErrors>
    <ignoredError sqref="C17 K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Колышкина Елена Александровна</cp:lastModifiedBy>
  <cp:lastPrinted>2021-10-01T14:50:44Z</cp:lastPrinted>
  <dcterms:created xsi:type="dcterms:W3CDTF">1996-10-08T23:32:33Z</dcterms:created>
  <dcterms:modified xsi:type="dcterms:W3CDTF">2021-10-15T11:47:32Z</dcterms:modified>
</cp:coreProperties>
</file>