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с 16.03.2026\"/>
    </mc:Choice>
  </mc:AlternateContent>
  <bookViews>
    <workbookView xWindow="0" yWindow="0" windowWidth="28800" windowHeight="120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Бланк!$M$2</definedName>
    <definedName name="A_FIO">Бланк!$D$4</definedName>
    <definedName name="A_INN">Бланк!$X$2</definedName>
    <definedName name="A_NUM">Бланк!$B$4</definedName>
    <definedName name="A_PHONE">Бланк!$Y$2</definedName>
    <definedName name="A_PHONE_M">Бланк!$Z$2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asd">Бланк!$D$4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kjlk">Бланк!$T$4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vvv">Бланк!$W$4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J56" i="3" l="1"/>
  <c r="AG56" i="3"/>
  <c r="AJ25" i="3"/>
  <c r="AG25" i="3"/>
  <c r="K19" i="3" l="1"/>
  <c r="A82" i="3" l="1"/>
  <c r="S82" i="3"/>
  <c r="K14" i="3" l="1"/>
  <c r="A12" i="3" l="1"/>
  <c r="AG18" i="3" l="1"/>
  <c r="Z18" i="3"/>
  <c r="U18" i="3"/>
  <c r="P18" i="3"/>
  <c r="K18" i="3"/>
  <c r="AL17" i="3"/>
  <c r="AG17" i="3"/>
  <c r="V17" i="3"/>
  <c r="P17" i="3"/>
  <c r="K17" i="3"/>
  <c r="P28" i="3"/>
  <c r="AK27" i="3"/>
  <c r="Y27" i="3"/>
  <c r="P27" i="3"/>
  <c r="AF26" i="3"/>
  <c r="V26" i="3"/>
  <c r="P26" i="3"/>
  <c r="P25" i="3"/>
  <c r="K25" i="3"/>
  <c r="X24" i="3"/>
  <c r="K24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C23" i="3"/>
  <c r="A23" i="3"/>
  <c r="K21" i="3"/>
  <c r="N10" i="3"/>
  <c r="F10" i="3"/>
  <c r="N9" i="3"/>
  <c r="F9" i="3"/>
  <c r="S76" i="3" l="1"/>
  <c r="A76" i="3"/>
  <c r="P59" i="3"/>
  <c r="AK58" i="3"/>
  <c r="Y58" i="3"/>
  <c r="P58" i="3"/>
  <c r="AF57" i="3"/>
  <c r="V57" i="3"/>
  <c r="P57" i="3"/>
  <c r="P56" i="3"/>
  <c r="K56" i="3"/>
  <c r="X55" i="3"/>
  <c r="K55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C54" i="3"/>
  <c r="A54" i="3"/>
  <c r="K52" i="3"/>
  <c r="W87" i="3" l="1"/>
  <c r="AI87" i="3"/>
  <c r="A87" i="3"/>
  <c r="AL3" i="3"/>
  <c r="AA3" i="3"/>
</calcChain>
</file>

<file path=xl/sharedStrings.xml><?xml version="1.0" encoding="utf-8"?>
<sst xmlns="http://schemas.openxmlformats.org/spreadsheetml/2006/main" count="138" uniqueCount="98">
  <si>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</si>
  <si>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</si>
  <si>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</si>
  <si>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</si>
  <si>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</si>
  <si>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</si>
  <si>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</si>
  <si>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</si>
  <si>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</si>
  <si>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</si>
  <si>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</si>
  <si>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</si>
  <si>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</si>
  <si>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</si>
  <si>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</si>
  <si>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</si>
  <si>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</si>
  <si>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</si>
  <si>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</si>
  <si>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</si>
  <si>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</si>
  <si>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</si>
  <si>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Настоящим подтверждаю, что: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</si>
  <si>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</si>
  <si>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</si>
  <si>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</si>
  <si>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</si>
  <si>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</si>
  <si>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В случае предоставления доступа к услугам я:</t>
  </si>
  <si>
    <r>
      <t>ü</t>
    </r>
    <r>
      <rPr>
        <sz val="6"/>
        <rFont val="Arial"/>
        <family val="2"/>
        <charset val="204"/>
      </rPr>
      <t xml:space="preserve"> против проверки указанных мною данных не возражаю;</t>
    </r>
  </si>
  <si>
    <r>
      <t>ü</t>
    </r>
    <r>
      <rPr>
        <sz val="6"/>
        <rFont val="Arial"/>
        <family val="2"/>
        <charset val="204"/>
      </rPr>
      <t xml:space="preserve"> при совершении  банковских и иных операций действую к своей выгоде. В случае проведения операций к выгоде третьих лиц обязуюсь незамедлительно
</t>
    </r>
  </si>
  <si>
    <t>представить в Банк документы и сведения, необходимые для идентификации указанных лиц;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</si>
  <si>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</si>
  <si>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</si>
  <si>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</si>
  <si>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(должность)</t>
  </si>
  <si>
    <t>(подпись)</t>
  </si>
  <si>
    <t xml:space="preserve"> Данные владельца счета:</t>
  </si>
  <si>
    <t>Заявление клиентов принято и проверено. Личности клиентов удостоверены.</t>
  </si>
  <si>
    <t>Валюта счета</t>
  </si>
  <si>
    <t>рубль РФ</t>
  </si>
  <si>
    <t>доллар США</t>
  </si>
  <si>
    <t>евро</t>
  </si>
  <si>
    <t>Предоставление</t>
  </si>
  <si>
    <t>плановое</t>
  </si>
  <si>
    <t>украдена</t>
  </si>
  <si>
    <t>утеряна</t>
  </si>
  <si>
    <t>испорчена</t>
  </si>
  <si>
    <t>изменение Ф.И.О.</t>
  </si>
  <si>
    <t>окончание срока действия</t>
  </si>
  <si>
    <t xml:space="preserve">Основная </t>
  </si>
  <si>
    <t xml:space="preserve">Дополнительная </t>
  </si>
  <si>
    <t>срочное</t>
  </si>
  <si>
    <t>х</t>
  </si>
  <si>
    <t xml:space="preserve"> Данные держателя дополнительной карты (не заполняется, если держатель - владелец счета):</t>
  </si>
  <si>
    <t>Имя и Фамилия в латинской транслитерации (не более 19 символов с разделителем)</t>
  </si>
  <si>
    <t>(подпись владельца счета)</t>
  </si>
  <si>
    <t>(подпись держателя доп. карты)</t>
  </si>
  <si>
    <t>№</t>
  </si>
  <si>
    <t xml:space="preserve">Тип карты:    </t>
  </si>
  <si>
    <t>Прошу осуществить перевыпуск карты</t>
  </si>
  <si>
    <t>Причина перевыпуска</t>
  </si>
  <si>
    <t xml:space="preserve">Прошу предоставить доступ к услугам: </t>
  </si>
  <si>
    <t xml:space="preserve">выпущенную </t>
  </si>
  <si>
    <t>на имя:</t>
  </si>
  <si>
    <t>на мое имя:</t>
  </si>
  <si>
    <t>Пакет банковских услуг</t>
  </si>
  <si>
    <t>Тип расчетной банковской карты</t>
  </si>
  <si>
    <t>"Базовый"</t>
  </si>
  <si>
    <t xml:space="preserve">Тип карточного продукта </t>
  </si>
  <si>
    <t>обо всех изменениях предоставленной информации;</t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</si>
  <si>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
</t>
    </r>
  </si>
  <si>
    <t>Сведения, указанные в Заявлении, достоверны и я выражаю свое согласие на выпуск карты на мое имя.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</si>
  <si>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</si>
  <si>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что Банк не обязан сообщать мне причины отказа и возвращать Заявление.</t>
  </si>
  <si>
    <t>подписания настоящего Заявления, ознакомлен;</t>
  </si>
  <si>
    <t>Карта "С заботой о Вас"</t>
  </si>
  <si>
    <t>Зарплатный</t>
  </si>
  <si>
    <t>Зарплатный+</t>
  </si>
  <si>
    <t xml:space="preserve">Карта Молодёжка </t>
  </si>
  <si>
    <t>иное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</si>
  <si>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</si>
  <si>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</si>
  <si>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</si>
  <si>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</si>
  <si>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</si>
  <si>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МИР Привилегия</t>
  </si>
  <si>
    <t xml:space="preserve"> НА ПЕРЕВЫПУСК РАСЧЕТНОЙ БАНКОВСКОЙ КАРТЫ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</si>
  <si>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 АО Банк "Национальный стандарт", далее - Банк, действующими на момент </t>
    </r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</si>
  <si>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банковского счета и предоставлении расчетной банковской карты согласен с тем, 
</t>
    </r>
  </si>
  <si>
    <t>MIR SUPREME</t>
  </si>
  <si>
    <t>Мобильный телефон</t>
  </si>
  <si>
    <t>Настоящим я, субъект персональных данных, действуя сознательно, свободно, своей волей и в своем интересе, даю согласие на обработку моих персональных данных (включая, но не ограничиваясь: фамилия, имя, отчество, адрес электронной почты, абонентский номер мобильного телефона, номер банковской карты "Мир"), Акционерным обществом Банк «Национальный стандарт» (АО Банк «Национальный стандарт»), местонахождение: 115093, г. Москва, Партийный переулок д. 1, корп. 57, стр. 2,3, Акционерным обществом «Национальная система платежных карт» (АО «НСПК», Оператор Программы лояльности), местонахождение: 115184, Москва, ул. Большая Татарская, д.11, а также и иными третьими лицами, определенными Правилами программы лояльности Акционерного общества «Национальная система платежных карт» (далее - Правила, Программа лояльности), в целях:</t>
  </si>
  <si>
    <r>
      <rPr>
        <sz val="11"/>
        <rFont val="Arial"/>
        <family val="2"/>
        <charset val="204"/>
      </rPr>
      <t>□</t>
    </r>
    <r>
      <rPr>
        <sz val="9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регистрации меня в Программе лояльности (присоединении к Правилам) в качестве Клиента;</t>
    </r>
  </si>
  <si>
    <r>
      <rPr>
        <sz val="11"/>
        <rFont val="Arial"/>
        <family val="2"/>
        <charset val="204"/>
      </rPr>
      <t>□</t>
    </r>
    <r>
      <rPr>
        <sz val="11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направлении мне (получения мной) информации от АО "НСПК" как Оператора Программы лояльности о присоединении меня к Правилам (регистрации в Программе лояльности), регистрации моей карты «Мир» в Программе лояльности, предоставлении мне информации о Программе лояльности, акциях в рамках Программы лояльности, рекламной и иной информации от Оператора Программы лояльности или Партнеров Программы лояльности в том числе посредством использования сети Интернет, а также телефонной и подвижной радиотелефонной связи.</t>
    </r>
  </si>
  <si>
    <t>Карта Exclusive</t>
  </si>
  <si>
    <t>Зарплатная карта</t>
  </si>
  <si>
    <t>Приложение № 3 к Приказу № 38 от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</si>
</sst>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6.5"/>
      <name val="Arial"/>
      <family val="2"/>
      <charset val="204"/>
    </font>
    <font>
      <sz val="6.5"/>
      <name val="Wingdings"/>
      <charset val="2"/>
    </font>
    <font>
      <sz val="6"/>
      <color rgb="FFFF0000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4" borderId="0" xfId="0" applyFont="1" applyFill="1" applyBorder="1"/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8" fillId="0" borderId="0" xfId="0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0" borderId="1" xfId="0" applyBorder="1" applyAlignment="1"/>
    <xf numFmtId="0" fontId="0" fillId="0" borderId="10" xfId="0" applyBorder="1" applyAlignment="1"/>
    <xf numFmtId="0" fontId="1" fillId="0" borderId="10" xfId="0" applyFont="1" applyBorder="1" applyAlignment="1"/>
    <xf numFmtId="0" fontId="1" fillId="0" borderId="0" xfId="0" applyFon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49" fontId="1" fillId="0" borderId="4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4" fillId="4" borderId="12" xfId="1" applyFont="1" applyFill="1" applyBorder="1" applyAlignment="1">
      <alignment horizontal="justify" vertical="center" wrapText="1"/>
    </xf>
    <xf numFmtId="0" fontId="7" fillId="4" borderId="9" xfId="1" applyFill="1" applyBorder="1" applyAlignment="1">
      <alignment horizontal="justify" vertical="center" wrapText="1"/>
    </xf>
    <xf numFmtId="0" fontId="7" fillId="4" borderId="11" xfId="1" applyFill="1" applyBorder="1" applyAlignment="1">
      <alignment horizontal="justify" vertical="center" wrapText="1"/>
    </xf>
    <xf numFmtId="0" fontId="1" fillId="0" borderId="0" xfId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0" borderId="7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11059</xdr:colOff>
      <xdr:row>0</xdr:row>
      <xdr:rowOff>0</xdr:rowOff>
    </xdr:from>
    <xdr:to>
      <xdr:col>10</xdr:col>
      <xdr:colOff>119357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59" y="0"/>
          <a:ext cx="149308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8"/>
  <sheetViews>
    <sheetView tabSelected="1" zoomScale="130" zoomScaleNormal="130" workbookViewId="0">
      <selection activeCell="BI13" sqref="BI13"/>
    </sheetView>
  </sheetViews>
  <sheetFormatPr defaultColWidth="2.140625" defaultRowHeight="11.25" customHeight="1" x14ac:dyDescent="0.2"/>
  <cols>
    <col min="1" max="1" width="2.140625" style="1" customWidth="1"/>
    <col min="2" max="3" width="2.140625" style="1"/>
    <col min="4" max="4" width="1" style="1" customWidth="1"/>
    <col min="5" max="5" width="3.85546875" style="1" customWidth="1"/>
    <col min="6" max="6" width="2.140625" style="1"/>
    <col min="7" max="7" width="2.140625" style="1" customWidth="1"/>
    <col min="8" max="9" width="2.140625" style="1"/>
    <col min="10" max="10" width="1" style="1" customWidth="1"/>
    <col min="11" max="14" width="2.140625" style="1"/>
    <col min="15" max="15" width="3.7109375" style="1" bestFit="1" customWidth="1"/>
    <col min="16" max="16" width="5.28515625" style="1" customWidth="1"/>
    <col min="17" max="17" width="2.7109375" style="1" customWidth="1"/>
    <col min="18" max="24" width="2.140625" style="1"/>
    <col min="25" max="25" width="2.28515625" style="1" customWidth="1"/>
    <col min="26" max="26" width="2.42578125" style="1" customWidth="1"/>
    <col min="27" max="34" width="2.140625" style="1"/>
    <col min="35" max="35" width="2.28515625" style="1" customWidth="1"/>
    <col min="36" max="36" width="1.42578125" style="1" customWidth="1"/>
    <col min="37" max="37" width="1.7109375" style="1" customWidth="1"/>
    <col min="38" max="40" width="2.140625" style="1"/>
    <col min="41" max="41" width="2" style="1" customWidth="1"/>
    <col min="42" max="42" width="2.7109375" style="1" customWidth="1"/>
    <col min="43" max="16384" width="2.140625" style="1"/>
  </cols>
  <sheetData>
    <row r="1" spans="1:44" ht="11.25" customHeight="1" x14ac:dyDescent="0.2">
      <c r="X1" s="108"/>
      <c r="Y1" s="115" t="s">
        <v>97</v>
      </c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4" ht="11.25" customHeight="1" x14ac:dyDescent="0.2">
      <c r="M2" s="11"/>
      <c r="N2" s="4"/>
      <c r="O2" s="4"/>
      <c r="P2" s="4"/>
      <c r="Q2" s="4"/>
      <c r="R2" s="4"/>
      <c r="S2" s="4"/>
      <c r="T2" s="4"/>
      <c r="U2" s="4"/>
      <c r="V2" s="4"/>
      <c r="W2" s="10"/>
      <c r="X2" s="4"/>
      <c r="Y2" s="4"/>
      <c r="Z2" s="10"/>
      <c r="AA2" s="198" t="s">
        <v>1</v>
      </c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200"/>
    </row>
    <row r="3" spans="1:44" ht="11.25" customHeight="1" x14ac:dyDescent="0.2">
      <c r="M3" s="11"/>
      <c r="N3" s="4"/>
      <c r="O3" s="4"/>
      <c r="P3" s="4"/>
      <c r="Q3" s="4"/>
      <c r="R3" s="4"/>
      <c r="S3" s="4"/>
      <c r="T3" s="4"/>
      <c r="U3" s="4"/>
      <c r="V3" s="4"/>
      <c r="W3" s="10"/>
      <c r="X3" s="4"/>
      <c r="Y3" s="4"/>
      <c r="Z3" s="10"/>
      <c r="AA3" s="201" t="str">
        <f>"" &amp; D_NUM</f>
        <v/>
      </c>
      <c r="AB3" s="202"/>
      <c r="AC3" s="202"/>
      <c r="AD3" s="202"/>
      <c r="AE3" s="202"/>
      <c r="AF3" s="202"/>
      <c r="AG3" s="202"/>
      <c r="AH3" s="202"/>
      <c r="AI3" s="202"/>
      <c r="AJ3" s="202"/>
      <c r="AK3" s="2" t="s">
        <v>0</v>
      </c>
      <c r="AL3" s="202" t="str">
        <f>"" &amp; RIGHT(A_NUM,7)</f>
        <v/>
      </c>
      <c r="AM3" s="202"/>
      <c r="AN3" s="202"/>
      <c r="AO3" s="202"/>
      <c r="AP3" s="203"/>
    </row>
    <row r="4" spans="1:44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</row>
    <row r="5" spans="1:44" ht="11.1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</row>
    <row r="6" spans="1:44" ht="11.1" customHeight="1" x14ac:dyDescent="0.2">
      <c r="A6" s="204" t="s">
        <v>87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</row>
    <row r="7" spans="1:44" ht="11.1" customHeight="1" thickBot="1" x14ac:dyDescent="0.25">
      <c r="A7" s="205" t="s">
        <v>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</row>
    <row r="8" spans="1:44" ht="11.1" customHeight="1" thickBot="1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27"/>
      <c r="Q8" s="27" t="s">
        <v>58</v>
      </c>
      <c r="R8" s="24"/>
      <c r="S8" s="24"/>
      <c r="T8" s="24"/>
      <c r="U8" s="25"/>
      <c r="V8" s="24"/>
      <c r="W8" s="25"/>
      <c r="X8" s="29" t="s">
        <v>53</v>
      </c>
      <c r="Y8" s="29" t="s">
        <v>53</v>
      </c>
      <c r="Z8" s="29" t="s">
        <v>53</v>
      </c>
      <c r="AA8" s="29" t="s">
        <v>53</v>
      </c>
      <c r="AB8" s="29" t="s">
        <v>53</v>
      </c>
      <c r="AC8" s="29" t="s">
        <v>53</v>
      </c>
      <c r="AD8" s="24"/>
      <c r="AE8" s="25"/>
      <c r="AF8" s="24"/>
      <c r="AG8" s="26"/>
      <c r="AH8" s="22"/>
      <c r="AI8" s="22"/>
      <c r="AJ8" s="22"/>
      <c r="AK8" s="22"/>
      <c r="AL8" s="22"/>
      <c r="AM8" s="22"/>
      <c r="AN8" s="22"/>
      <c r="AO8" s="22"/>
      <c r="AP8" s="22"/>
    </row>
    <row r="9" spans="1:44" ht="11.1" customHeight="1" x14ac:dyDescent="0.2">
      <c r="A9" s="35" t="s">
        <v>59</v>
      </c>
      <c r="B9" s="35"/>
      <c r="C9" s="35"/>
      <c r="D9" s="35"/>
      <c r="E9" s="35"/>
      <c r="F9" s="37" t="str">
        <f>IF(LEFT(C_NUM,6)="429773","þ","¨")</f>
        <v>¨</v>
      </c>
      <c r="G9" s="142" t="s">
        <v>50</v>
      </c>
      <c r="H9" s="143"/>
      <c r="I9" s="143"/>
      <c r="J9" s="143"/>
      <c r="K9" s="143"/>
      <c r="L9" s="143"/>
      <c r="M9" s="143"/>
      <c r="N9" s="5" t="str">
        <f>IF(LEFT(C_NUM,6)="429773","þ","¨")</f>
        <v>¨</v>
      </c>
      <c r="O9" s="142" t="s">
        <v>51</v>
      </c>
      <c r="P9" s="143"/>
      <c r="Q9" s="143"/>
      <c r="R9" s="143"/>
      <c r="S9" s="143"/>
      <c r="T9" s="143"/>
      <c r="U9" s="143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</row>
    <row r="10" spans="1:44" ht="11.1" customHeight="1" x14ac:dyDescent="0.2">
      <c r="A10" s="35" t="s">
        <v>63</v>
      </c>
      <c r="B10" s="38"/>
      <c r="C10" s="37"/>
      <c r="D10" s="35"/>
      <c r="E10" s="36"/>
      <c r="F10" s="37" t="str">
        <f>IF(LEFT(C_NUM,6)="429773","þ","¨")</f>
        <v>¨</v>
      </c>
      <c r="G10" s="209" t="s">
        <v>65</v>
      </c>
      <c r="H10" s="210"/>
      <c r="I10" s="210"/>
      <c r="J10" s="210"/>
      <c r="K10" s="211"/>
      <c r="L10" s="39"/>
      <c r="M10" s="21"/>
      <c r="N10" s="5" t="str">
        <f>IF(LEFT(C_NUM,6)="429773","þ","¨")</f>
        <v>¨</v>
      </c>
      <c r="O10" s="142" t="s">
        <v>64</v>
      </c>
      <c r="P10" s="144"/>
      <c r="Q10" s="144"/>
      <c r="R10" s="36"/>
      <c r="S10" s="36"/>
      <c r="T10" s="36"/>
      <c r="U10" s="36"/>
      <c r="V10" s="36"/>
      <c r="W10" s="3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4" ht="11.1" customHeight="1" x14ac:dyDescent="0.2">
      <c r="A11" s="217" t="s">
        <v>66</v>
      </c>
      <c r="B11" s="218"/>
      <c r="C11" s="218"/>
      <c r="D11" s="218"/>
      <c r="E11" s="218"/>
      <c r="F11" s="218"/>
      <c r="G11" s="218"/>
      <c r="H11" s="218"/>
      <c r="I11" s="218"/>
      <c r="J11" s="219"/>
      <c r="K11" s="217" t="s">
        <v>67</v>
      </c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175"/>
      <c r="X11" s="175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9"/>
    </row>
    <row r="12" spans="1:44" ht="11.1" customHeight="1" x14ac:dyDescent="0.2">
      <c r="A12" s="32" t="str">
        <f>IF(ISERROR(FIND("[ БАЗОВЫЙ ]",D_TYPE)),"¨","þ")</f>
        <v>¨</v>
      </c>
      <c r="B12" s="220" t="s">
        <v>68</v>
      </c>
      <c r="C12" s="220"/>
      <c r="D12" s="220"/>
      <c r="E12" s="220"/>
      <c r="F12" s="220"/>
      <c r="G12" s="220"/>
      <c r="H12" s="220"/>
      <c r="I12" s="220"/>
      <c r="J12" s="221"/>
      <c r="K12" s="81" t="s">
        <v>4</v>
      </c>
      <c r="L12" s="90" t="s">
        <v>86</v>
      </c>
      <c r="M12" s="8"/>
      <c r="N12" s="8"/>
      <c r="O12" s="8"/>
      <c r="P12" s="8"/>
      <c r="Q12" s="8"/>
      <c r="R12" s="8"/>
      <c r="S12" s="8"/>
      <c r="T12" s="8"/>
      <c r="U12" s="102"/>
      <c r="V12" s="94"/>
      <c r="W12" s="56"/>
      <c r="X12" s="94"/>
      <c r="Y12" s="79"/>
      <c r="Z12" s="56"/>
      <c r="AA12" s="56"/>
      <c r="AB12" s="56"/>
      <c r="AC12" s="56"/>
      <c r="AD12" s="56"/>
      <c r="AE12" s="103"/>
      <c r="AN12" s="103"/>
      <c r="AO12" s="102"/>
      <c r="AP12" s="104"/>
    </row>
    <row r="13" spans="1:44" ht="11.25" customHeight="1" x14ac:dyDescent="0.2">
      <c r="A13" s="95" t="s">
        <v>69</v>
      </c>
      <c r="B13" s="97"/>
      <c r="C13" s="97"/>
      <c r="D13" s="97"/>
      <c r="E13" s="97"/>
      <c r="F13" s="97"/>
      <c r="G13" s="97"/>
      <c r="H13" s="97"/>
      <c r="I13" s="97"/>
      <c r="J13" s="98"/>
      <c r="K13" s="87" t="s">
        <v>4</v>
      </c>
      <c r="L13" s="222" t="s">
        <v>90</v>
      </c>
      <c r="M13" s="222"/>
      <c r="N13" s="222"/>
      <c r="O13" s="222"/>
      <c r="P13" s="222"/>
      <c r="Q13" s="222"/>
      <c r="R13" s="222"/>
      <c r="S13" s="89"/>
      <c r="T13" s="89"/>
      <c r="U13" s="89"/>
      <c r="V13" s="89" t="s">
        <v>95</v>
      </c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7"/>
      <c r="AJ13" s="89"/>
      <c r="AK13" s="89"/>
      <c r="AL13" s="89"/>
      <c r="AM13" s="89"/>
      <c r="AN13" s="89"/>
      <c r="AO13" s="89"/>
      <c r="AP13" s="91"/>
    </row>
    <row r="14" spans="1:44" ht="11.25" customHeight="1" x14ac:dyDescent="0.2">
      <c r="A14" s="96"/>
      <c r="B14" s="97"/>
      <c r="C14" s="97"/>
      <c r="D14" s="97"/>
      <c r="E14" s="97"/>
      <c r="F14" s="97"/>
      <c r="G14" s="97"/>
      <c r="H14" s="97"/>
      <c r="I14" s="97"/>
      <c r="J14" s="98"/>
      <c r="K14" s="82" t="str">
        <f>IF(LEFT(C_NUM,6)="429775","þ","¨")</f>
        <v>¨</v>
      </c>
      <c r="L14" s="105" t="s">
        <v>86</v>
      </c>
      <c r="M14" s="106"/>
      <c r="N14" s="106"/>
      <c r="O14" s="106"/>
      <c r="P14" s="106"/>
      <c r="Q14" s="106"/>
      <c r="R14" s="105"/>
      <c r="S14" s="83"/>
      <c r="T14" s="83"/>
      <c r="U14" s="83"/>
      <c r="V14" s="83" t="s">
        <v>79</v>
      </c>
      <c r="W14" s="83"/>
      <c r="X14" s="83"/>
      <c r="Y14" s="83"/>
      <c r="Z14" s="83"/>
      <c r="AA14" s="83"/>
      <c r="AB14" s="84"/>
      <c r="AC14" s="83"/>
      <c r="AD14" s="85"/>
      <c r="AE14" s="59"/>
      <c r="AF14" s="59"/>
      <c r="AG14" s="60"/>
      <c r="AH14" s="60"/>
      <c r="AI14" s="60"/>
      <c r="AJ14" s="60"/>
      <c r="AK14" s="60"/>
      <c r="AL14" s="60"/>
      <c r="AM14" s="61"/>
      <c r="AN14" s="60"/>
      <c r="AO14" s="60"/>
      <c r="AP14" s="62"/>
      <c r="AQ14" s="45"/>
    </row>
    <row r="15" spans="1:44" ht="11.25" customHeight="1" x14ac:dyDescent="0.2">
      <c r="A15" s="96"/>
      <c r="B15" s="97"/>
      <c r="C15" s="97"/>
      <c r="D15" s="97"/>
      <c r="E15" s="97"/>
      <c r="F15" s="97"/>
      <c r="G15" s="97"/>
      <c r="H15" s="97"/>
      <c r="I15" s="97"/>
      <c r="J15" s="98"/>
      <c r="K15" s="81" t="s">
        <v>4</v>
      </c>
      <c r="L15" s="77" t="s">
        <v>86</v>
      </c>
      <c r="M15" s="56"/>
      <c r="N15" s="56"/>
      <c r="O15" s="56"/>
      <c r="P15" s="56"/>
      <c r="Q15" s="56"/>
      <c r="R15" s="80"/>
      <c r="S15" s="80"/>
      <c r="T15" s="80"/>
      <c r="U15" s="80"/>
      <c r="V15" s="56" t="s">
        <v>76</v>
      </c>
      <c r="W15" s="56"/>
      <c r="X15" s="80"/>
      <c r="Y15" s="80"/>
      <c r="Z15" s="80"/>
      <c r="AA15" s="80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7"/>
      <c r="AO15" s="57"/>
      <c r="AP15" s="55"/>
    </row>
    <row r="16" spans="1:44" ht="11.25" customHeight="1" x14ac:dyDescent="0.2">
      <c r="A16" s="99"/>
      <c r="B16" s="100"/>
      <c r="C16" s="100"/>
      <c r="D16" s="100"/>
      <c r="E16" s="100"/>
      <c r="F16" s="100"/>
      <c r="G16" s="100"/>
      <c r="H16" s="100"/>
      <c r="I16" s="100"/>
      <c r="J16" s="101"/>
      <c r="K16" s="75" t="s">
        <v>4</v>
      </c>
      <c r="L16" s="76" t="s">
        <v>77</v>
      </c>
      <c r="M16" s="76"/>
      <c r="N16" s="76"/>
      <c r="O16" s="76"/>
      <c r="P16" s="76"/>
      <c r="Q16" s="75" t="s">
        <v>4</v>
      </c>
      <c r="R16" s="76" t="s">
        <v>78</v>
      </c>
      <c r="S16" s="77"/>
      <c r="T16" s="77"/>
      <c r="U16" s="77"/>
      <c r="V16" s="78"/>
      <c r="W16" s="78"/>
      <c r="X16" s="78"/>
      <c r="Y16" s="75" t="s">
        <v>4</v>
      </c>
      <c r="Z16" s="76" t="s">
        <v>96</v>
      </c>
      <c r="AA16" s="107"/>
      <c r="AB16" s="107"/>
      <c r="AC16" s="107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07"/>
      <c r="AO16" s="107"/>
      <c r="AP16" s="91"/>
      <c r="AQ16" s="108"/>
      <c r="AR16" s="108"/>
    </row>
    <row r="17" spans="1:42" ht="11.25" customHeight="1" x14ac:dyDescent="0.2">
      <c r="A17" s="128" t="s">
        <v>39</v>
      </c>
      <c r="B17" s="129"/>
      <c r="C17" s="129"/>
      <c r="D17" s="129"/>
      <c r="E17" s="129"/>
      <c r="F17" s="129"/>
      <c r="G17" s="129"/>
      <c r="H17" s="129"/>
      <c r="I17" s="129"/>
      <c r="J17" s="130"/>
      <c r="K17" s="23" t="str">
        <f>IF(MID(A_NUM,6,3)="810","þ","¨")</f>
        <v>¨</v>
      </c>
      <c r="L17" s="212" t="s">
        <v>40</v>
      </c>
      <c r="M17" s="212"/>
      <c r="N17" s="212"/>
      <c r="O17" s="212"/>
      <c r="P17" s="54" t="str">
        <f>IF(MID(A_NUM,6,3)="840","þ","¨")</f>
        <v>¨</v>
      </c>
      <c r="Q17" s="212" t="s">
        <v>41</v>
      </c>
      <c r="R17" s="212"/>
      <c r="S17" s="212"/>
      <c r="T17" s="212"/>
      <c r="U17" s="212"/>
      <c r="V17" s="5" t="str">
        <f>IF(MID(A_NUM,6,3)="978","þ","¨")</f>
        <v>¨</v>
      </c>
      <c r="W17" s="213" t="s">
        <v>42</v>
      </c>
      <c r="X17" s="213"/>
      <c r="Y17" s="214"/>
      <c r="Z17" s="215" t="s">
        <v>43</v>
      </c>
      <c r="AA17" s="215"/>
      <c r="AB17" s="215"/>
      <c r="AC17" s="215"/>
      <c r="AD17" s="215"/>
      <c r="AE17" s="215"/>
      <c r="AF17" s="216"/>
      <c r="AG17" s="23" t="str">
        <f>IF(C_PRIORITY="0","þ","¨")</f>
        <v>¨</v>
      </c>
      <c r="AH17" s="213" t="s">
        <v>44</v>
      </c>
      <c r="AI17" s="213"/>
      <c r="AJ17" s="213"/>
      <c r="AK17" s="213"/>
      <c r="AL17" s="5" t="str">
        <f>IF(AND(C_PRIORITY&lt;&gt;"0",NOT(ISBLANK(C_PRIORITY))),"þ","¨")</f>
        <v>¨</v>
      </c>
      <c r="AM17" s="213" t="s">
        <v>52</v>
      </c>
      <c r="AN17" s="213"/>
      <c r="AO17" s="213"/>
      <c r="AP17" s="214"/>
    </row>
    <row r="18" spans="1:42" ht="11.25" customHeight="1" x14ac:dyDescent="0.2">
      <c r="A18" s="116" t="s">
        <v>61</v>
      </c>
      <c r="B18" s="117"/>
      <c r="C18" s="117"/>
      <c r="D18" s="117"/>
      <c r="E18" s="117"/>
      <c r="F18" s="117"/>
      <c r="G18" s="117"/>
      <c r="H18" s="117"/>
      <c r="I18" s="117"/>
      <c r="J18" s="118"/>
      <c r="K18" s="33" t="str">
        <f>IF(C_REASON="1","þ","¨")</f>
        <v>¨</v>
      </c>
      <c r="L18" s="173" t="s">
        <v>45</v>
      </c>
      <c r="M18" s="173"/>
      <c r="N18" s="173"/>
      <c r="O18" s="173"/>
      <c r="P18" s="33" t="str">
        <f>IF(C_REASON="2","þ","¨")</f>
        <v>¨</v>
      </c>
      <c r="Q18" s="173" t="s">
        <v>46</v>
      </c>
      <c r="R18" s="173"/>
      <c r="S18" s="173"/>
      <c r="T18" s="173"/>
      <c r="U18" s="33" t="str">
        <f>IF(C_REASON="3","þ","¨")</f>
        <v>¨</v>
      </c>
      <c r="V18" s="173" t="s">
        <v>47</v>
      </c>
      <c r="W18" s="173"/>
      <c r="X18" s="173"/>
      <c r="Y18" s="173"/>
      <c r="Z18" s="33" t="str">
        <f>IF(C_REASON="4","þ","¨")</f>
        <v>¨</v>
      </c>
      <c r="AA18" s="173" t="s">
        <v>48</v>
      </c>
      <c r="AB18" s="173"/>
      <c r="AC18" s="173"/>
      <c r="AD18" s="173"/>
      <c r="AE18" s="173"/>
      <c r="AF18" s="173"/>
      <c r="AG18" s="33" t="str">
        <f>IF(C_REASON="5","þ","¨")</f>
        <v>¨</v>
      </c>
      <c r="AH18" s="173" t="s">
        <v>49</v>
      </c>
      <c r="AI18" s="173"/>
      <c r="AJ18" s="173"/>
      <c r="AK18" s="173"/>
      <c r="AL18" s="173"/>
      <c r="AM18" s="173"/>
      <c r="AN18" s="173"/>
      <c r="AO18" s="173"/>
      <c r="AP18" s="187"/>
    </row>
    <row r="19" spans="1:42" ht="11.25" customHeight="1" x14ac:dyDescent="0.2">
      <c r="A19" s="206"/>
      <c r="B19" s="207"/>
      <c r="C19" s="207"/>
      <c r="D19" s="207"/>
      <c r="E19" s="207"/>
      <c r="F19" s="207"/>
      <c r="G19" s="207"/>
      <c r="H19" s="207"/>
      <c r="I19" s="207"/>
      <c r="J19" s="208"/>
      <c r="K19" s="33" t="str">
        <f>IF(C_REASON="5","þ","¨")</f>
        <v>¨</v>
      </c>
      <c r="L19" s="173" t="s">
        <v>80</v>
      </c>
      <c r="M19" s="173"/>
      <c r="N19" s="173"/>
      <c r="O19" s="173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2"/>
    </row>
    <row r="20" spans="1:42" ht="11.1" customHeight="1" x14ac:dyDescent="0.2">
      <c r="A20" s="135" t="s">
        <v>37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</row>
    <row r="21" spans="1:42" ht="11.1" customHeight="1" x14ac:dyDescent="0.2">
      <c r="A21" s="128" t="s">
        <v>5</v>
      </c>
      <c r="B21" s="129"/>
      <c r="C21" s="129"/>
      <c r="D21" s="129"/>
      <c r="E21" s="129"/>
      <c r="F21" s="129"/>
      <c r="G21" s="129"/>
      <c r="H21" s="129"/>
      <c r="I21" s="129"/>
      <c r="J21" s="130"/>
      <c r="K21" s="186" t="str">
        <f>"" &amp; A_FIO</f>
        <v/>
      </c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87"/>
    </row>
    <row r="22" spans="1:42" ht="11.1" customHeight="1" x14ac:dyDescent="0.2">
      <c r="A22" s="174" t="s">
        <v>55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6"/>
    </row>
    <row r="23" spans="1:42" ht="11.1" customHeight="1" x14ac:dyDescent="0.2">
      <c r="A23" s="145" t="str">
        <f>MID(C_FIOLATIN,1,1)</f>
        <v/>
      </c>
      <c r="B23" s="146"/>
      <c r="C23" s="145" t="str">
        <f>MID(C_FIOLATIN,2,1)</f>
        <v/>
      </c>
      <c r="D23" s="146"/>
      <c r="E23" s="145" t="str">
        <f>MID(C_FIOLATIN,3,1)</f>
        <v/>
      </c>
      <c r="F23" s="146"/>
      <c r="G23" s="145" t="str">
        <f>MID(C_FIOLATIN,4,1)</f>
        <v/>
      </c>
      <c r="H23" s="146"/>
      <c r="I23" s="145" t="str">
        <f>MID(C_FIOLATIN,5,1)</f>
        <v/>
      </c>
      <c r="J23" s="146"/>
      <c r="K23" s="145" t="str">
        <f>MID(C_FIOLATIN,6,1)</f>
        <v/>
      </c>
      <c r="L23" s="146"/>
      <c r="M23" s="145" t="str">
        <f>MID(C_FIOLATIN,7,1)</f>
        <v/>
      </c>
      <c r="N23" s="146"/>
      <c r="O23" s="145" t="str">
        <f>MID(C_FIOLATIN,8,1)</f>
        <v/>
      </c>
      <c r="P23" s="146"/>
      <c r="Q23" s="145" t="str">
        <f>MID(C_FIOLATIN,9,1)</f>
        <v/>
      </c>
      <c r="R23" s="146"/>
      <c r="S23" s="145" t="str">
        <f>MID(C_FIOLATIN,10,1)</f>
        <v/>
      </c>
      <c r="T23" s="146"/>
      <c r="U23" s="145" t="str">
        <f>MID(C_FIOLATIN,11,1)</f>
        <v/>
      </c>
      <c r="V23" s="146"/>
      <c r="W23" s="145" t="str">
        <f>MID(C_FIOLATIN,12,1)</f>
        <v/>
      </c>
      <c r="X23" s="146"/>
      <c r="Y23" s="145" t="str">
        <f>MID(C_FIOLATIN,13,1)</f>
        <v/>
      </c>
      <c r="Z23" s="146"/>
      <c r="AA23" s="145" t="str">
        <f>MID(C_FIOLATIN,14,1)</f>
        <v/>
      </c>
      <c r="AB23" s="146"/>
      <c r="AC23" s="145" t="str">
        <f>MID(C_FIOLATIN,15,1)</f>
        <v/>
      </c>
      <c r="AD23" s="146"/>
      <c r="AE23" s="145" t="str">
        <f>MID(C_FIOLATIN,16,1)</f>
        <v/>
      </c>
      <c r="AF23" s="146"/>
      <c r="AG23" s="145" t="str">
        <f>MID(C_FIOLATIN,17,1)</f>
        <v/>
      </c>
      <c r="AH23" s="146"/>
      <c r="AI23" s="145" t="str">
        <f>MID(C_FIOLATIN,18,1)</f>
        <v/>
      </c>
      <c r="AJ23" s="146"/>
      <c r="AK23" s="145" t="str">
        <f>MID(C_FIOLATIN,19,1)</f>
        <v/>
      </c>
      <c r="AL23" s="149"/>
      <c r="AM23" s="177"/>
      <c r="AN23" s="177"/>
      <c r="AO23" s="177"/>
      <c r="AP23" s="177"/>
    </row>
    <row r="24" spans="1:42" ht="11.1" customHeight="1" x14ac:dyDescent="0.2">
      <c r="A24" s="128" t="s">
        <v>6</v>
      </c>
      <c r="B24" s="129"/>
      <c r="C24" s="129"/>
      <c r="D24" s="129"/>
      <c r="E24" s="129"/>
      <c r="F24" s="129"/>
      <c r="G24" s="129"/>
      <c r="H24" s="129"/>
      <c r="I24" s="129"/>
      <c r="J24" s="130"/>
      <c r="K24" s="186" t="str">
        <f>"" &amp; A_BIRTHDAY</f>
        <v/>
      </c>
      <c r="L24" s="173"/>
      <c r="M24" s="173"/>
      <c r="N24" s="173"/>
      <c r="O24" s="173"/>
      <c r="P24" s="187"/>
      <c r="Q24" s="128" t="s">
        <v>7</v>
      </c>
      <c r="R24" s="129"/>
      <c r="S24" s="129"/>
      <c r="T24" s="129"/>
      <c r="U24" s="129"/>
      <c r="V24" s="129"/>
      <c r="W24" s="130"/>
      <c r="X24" s="186" t="str">
        <f>"" &amp; A_BIRTHPLACE</f>
        <v/>
      </c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87"/>
    </row>
    <row r="25" spans="1:42" ht="11.1" customHeight="1" x14ac:dyDescent="0.2">
      <c r="A25" s="128" t="s">
        <v>8</v>
      </c>
      <c r="B25" s="129"/>
      <c r="C25" s="129"/>
      <c r="D25" s="129"/>
      <c r="E25" s="129"/>
      <c r="F25" s="129"/>
      <c r="G25" s="129"/>
      <c r="H25" s="129"/>
      <c r="I25" s="129"/>
      <c r="J25" s="130"/>
      <c r="K25" s="32" t="str">
        <f>IF(A_RESIDENT="1","þ","¨")</f>
        <v>¨</v>
      </c>
      <c r="L25" s="173" t="s">
        <v>9</v>
      </c>
      <c r="M25" s="173"/>
      <c r="N25" s="173"/>
      <c r="O25" s="173"/>
      <c r="P25" s="33" t="str">
        <f>IF(A_RESIDENT="0","þ","¨")</f>
        <v>¨</v>
      </c>
      <c r="Q25" s="173" t="s">
        <v>10</v>
      </c>
      <c r="R25" s="173"/>
      <c r="S25" s="173"/>
      <c r="T25" s="173"/>
      <c r="U25" s="173"/>
      <c r="V25" s="173"/>
      <c r="W25" s="66"/>
      <c r="X25" s="66"/>
      <c r="Y25" s="66"/>
      <c r="Z25" s="66"/>
      <c r="AA25" s="66"/>
      <c r="AB25" s="66"/>
      <c r="AC25" s="66"/>
      <c r="AD25" s="68" t="s">
        <v>11</v>
      </c>
      <c r="AE25" s="69"/>
      <c r="AF25" s="70"/>
      <c r="AG25" s="5" t="str">
        <f>IF(A_SEX="М","þ","¨")</f>
        <v>¨</v>
      </c>
      <c r="AH25" s="8" t="s">
        <v>12</v>
      </c>
      <c r="AI25" s="8"/>
      <c r="AJ25" s="5" t="str">
        <f>IF(A_SEX="Ж","þ","¨")</f>
        <v>¨</v>
      </c>
      <c r="AK25" s="8" t="s">
        <v>13</v>
      </c>
      <c r="AL25" s="8"/>
      <c r="AM25" s="34"/>
      <c r="AN25" s="33"/>
      <c r="AO25" s="34"/>
      <c r="AP25" s="73"/>
    </row>
    <row r="26" spans="1:42" ht="11.1" customHeight="1" x14ac:dyDescent="0.2">
      <c r="A26" s="196" t="s">
        <v>14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88" t="s">
        <v>15</v>
      </c>
      <c r="L26" s="188"/>
      <c r="M26" s="188"/>
      <c r="N26" s="188"/>
      <c r="O26" s="188"/>
      <c r="P26" s="32" t="str">
        <f>IF(A_DOCTYPE="Паспорт РФ","þ","¨")</f>
        <v>¨</v>
      </c>
      <c r="Q26" s="173" t="s">
        <v>16</v>
      </c>
      <c r="R26" s="173"/>
      <c r="S26" s="173"/>
      <c r="T26" s="173"/>
      <c r="U26" s="173"/>
      <c r="V26" s="33" t="str">
        <f>IF(AND(A_DOCTYPE&lt;&gt;"Паспорт РФ",NOT(ISBLANK(A_DOCTYPE))),"þ","¨")</f>
        <v>¨</v>
      </c>
      <c r="W26" s="173" t="s">
        <v>17</v>
      </c>
      <c r="X26" s="173"/>
      <c r="Y26" s="173"/>
      <c r="Z26" s="173"/>
      <c r="AA26" s="173"/>
      <c r="AB26" s="173"/>
      <c r="AC26" s="173"/>
      <c r="AD26" s="173"/>
      <c r="AE26" s="173"/>
      <c r="AF26" s="173" t="str">
        <f>IF(A_DOCTYPE&lt;&gt;"Паспорт РФ","" &amp; A_DOCTYPE,"")</f>
        <v/>
      </c>
      <c r="AG26" s="173"/>
      <c r="AH26" s="173"/>
      <c r="AI26" s="173"/>
      <c r="AJ26" s="173"/>
      <c r="AK26" s="173"/>
      <c r="AL26" s="173"/>
      <c r="AM26" s="173"/>
      <c r="AN26" s="173"/>
      <c r="AO26" s="173"/>
      <c r="AP26" s="187"/>
    </row>
    <row r="27" spans="1:42" ht="11.1" customHeight="1" x14ac:dyDescent="0.2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88" t="s">
        <v>18</v>
      </c>
      <c r="L27" s="188"/>
      <c r="M27" s="188"/>
      <c r="N27" s="188"/>
      <c r="O27" s="188"/>
      <c r="P27" s="186" t="str">
        <f>IF(ISERR(FIND(" ",A_DOCNUM,1)),"",MID(A_DOCNUM,1,FIND(" ",A_DOCNUM,1)-1))</f>
        <v/>
      </c>
      <c r="Q27" s="173"/>
      <c r="R27" s="173"/>
      <c r="S27" s="187"/>
      <c r="T27" s="189" t="s">
        <v>19</v>
      </c>
      <c r="U27" s="190"/>
      <c r="V27" s="190"/>
      <c r="W27" s="190"/>
      <c r="X27" s="191"/>
      <c r="Y27" s="186" t="str">
        <f>IF(ISERR(FIND(" ",A_DOCNUM,1)),"" &amp; A_DOCNUM,MID(A_DOCNUM,FIND(" ",A_DOCNUM,1)+1,20))</f>
        <v/>
      </c>
      <c r="Z27" s="173"/>
      <c r="AA27" s="173"/>
      <c r="AB27" s="173"/>
      <c r="AC27" s="173"/>
      <c r="AD27" s="173"/>
      <c r="AE27" s="187"/>
      <c r="AF27" s="195" t="s">
        <v>20</v>
      </c>
      <c r="AG27" s="195"/>
      <c r="AH27" s="195"/>
      <c r="AI27" s="195"/>
      <c r="AJ27" s="195"/>
      <c r="AK27" s="192" t="str">
        <f>"" &amp; A_DOCDATE</f>
        <v/>
      </c>
      <c r="AL27" s="193"/>
      <c r="AM27" s="193"/>
      <c r="AN27" s="193"/>
      <c r="AO27" s="193"/>
      <c r="AP27" s="194"/>
    </row>
    <row r="28" spans="1:42" ht="11.1" customHeight="1" x14ac:dyDescent="0.2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88" t="s">
        <v>21</v>
      </c>
      <c r="L28" s="188"/>
      <c r="M28" s="188"/>
      <c r="N28" s="188"/>
      <c r="O28" s="188"/>
      <c r="P28" s="197" t="str">
        <f>"" &amp; A_DOCPLACE &amp; " " &amp; A_DOCPLACE_P</f>
        <v xml:space="preserve"> </v>
      </c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</row>
    <row r="29" spans="1:42" ht="11.1" customHeight="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0"/>
      <c r="L29" s="40"/>
      <c r="M29" s="40"/>
      <c r="N29" s="40"/>
      <c r="O29" s="40"/>
      <c r="P29" s="41"/>
      <c r="Q29" s="41"/>
      <c r="R29" s="41"/>
      <c r="S29" s="41"/>
      <c r="T29" s="40"/>
      <c r="U29" s="40"/>
      <c r="V29" s="40"/>
      <c r="W29" s="40"/>
      <c r="X29" s="40"/>
      <c r="Y29" s="41"/>
      <c r="Z29" s="41"/>
      <c r="AA29" s="41"/>
      <c r="AB29" s="41"/>
      <c r="AC29" s="41"/>
      <c r="AD29" s="41"/>
      <c r="AE29" s="41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2"/>
    </row>
    <row r="30" spans="1:42" ht="11.1" customHeight="1" x14ac:dyDescent="0.2">
      <c r="A30" s="128" t="s">
        <v>91</v>
      </c>
      <c r="B30" s="129"/>
      <c r="C30" s="129"/>
      <c r="D30" s="129"/>
      <c r="E30" s="129"/>
      <c r="F30" s="129"/>
      <c r="G30" s="129"/>
      <c r="H30" s="129"/>
      <c r="I30" s="129"/>
      <c r="J30" s="130"/>
      <c r="K30" s="109" t="s">
        <v>26</v>
      </c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1"/>
    </row>
    <row r="31" spans="1:42" ht="11.1" customHeight="1" x14ac:dyDescent="0.2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</row>
    <row r="32" spans="1:42" ht="11.25" customHeight="1" x14ac:dyDescent="0.2">
      <c r="A32" s="135" t="s">
        <v>62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</row>
    <row r="33" spans="1:42" ht="11.25" customHeight="1" x14ac:dyDescent="0.2">
      <c r="A33" s="131" t="s">
        <v>4</v>
      </c>
      <c r="B33" s="132"/>
      <c r="C33" s="128" t="s">
        <v>25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30"/>
    </row>
    <row r="34" spans="1:42" ht="11.25" customHeight="1" x14ac:dyDescent="0.2">
      <c r="A34" s="133"/>
      <c r="B34" s="134"/>
      <c r="C34" s="136" t="s">
        <v>27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8"/>
      <c r="Z34" s="141" t="s">
        <v>26</v>
      </c>
      <c r="AA34" s="141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40"/>
    </row>
    <row r="35" spans="1:42" ht="11.1" customHeight="1" x14ac:dyDescent="0.2">
      <c r="A35" s="157" t="s">
        <v>28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9"/>
    </row>
    <row r="36" spans="1:42" ht="11.1" customHeight="1" x14ac:dyDescent="0.2">
      <c r="A36" s="150" t="s">
        <v>73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2"/>
    </row>
    <row r="37" spans="1:42" ht="11.1" customHeight="1" x14ac:dyDescent="0.2">
      <c r="A37" s="150" t="s">
        <v>32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2"/>
    </row>
    <row r="38" spans="1:42" ht="11.1" customHeight="1" x14ac:dyDescent="0.2">
      <c r="A38" s="153" t="s">
        <v>33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5"/>
    </row>
    <row r="39" spans="1:42" ht="11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</row>
    <row r="40" spans="1:42" ht="11.25" customHeight="1" x14ac:dyDescent="0.2">
      <c r="A40" s="131" t="s">
        <v>4</v>
      </c>
      <c r="B40" s="160"/>
      <c r="C40" s="116" t="s">
        <v>81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8"/>
    </row>
    <row r="41" spans="1:42" ht="24" customHeight="1" x14ac:dyDescent="0.2">
      <c r="A41" s="119" t="s">
        <v>82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1"/>
    </row>
    <row r="42" spans="1:42" ht="19.5" customHeight="1" x14ac:dyDescent="0.2">
      <c r="A42" s="122" t="s">
        <v>83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4"/>
    </row>
    <row r="43" spans="1:42" ht="19.5" customHeight="1" x14ac:dyDescent="0.2">
      <c r="A43" s="122" t="s">
        <v>84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4"/>
    </row>
    <row r="44" spans="1:42" ht="19.5" customHeight="1" x14ac:dyDescent="0.2">
      <c r="A44" s="125" t="s">
        <v>85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7"/>
    </row>
    <row r="45" spans="1:42" ht="19.5" customHeight="1" x14ac:dyDescent="0.2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</row>
    <row r="46" spans="1:42" s="15" customFormat="1" ht="51.75" customHeight="1" x14ac:dyDescent="0.2">
      <c r="A46" s="112" t="s">
        <v>92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2" s="15" customFormat="1" ht="14.25" customHeight="1" x14ac:dyDescent="0.2">
      <c r="A47" s="112" t="s">
        <v>93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4"/>
    </row>
    <row r="48" spans="1:42" s="15" customFormat="1" ht="45" customHeight="1" x14ac:dyDescent="0.2">
      <c r="A48" s="112" t="s">
        <v>94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4"/>
    </row>
    <row r="49" spans="1:42" ht="19.5" customHeight="1" x14ac:dyDescent="0.2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</row>
    <row r="50" spans="1:42" ht="11.1" customHeight="1" x14ac:dyDescent="0.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</row>
    <row r="51" spans="1:42" s="15" customFormat="1" ht="10.5" customHeight="1" x14ac:dyDescent="0.2">
      <c r="A51" s="156" t="s">
        <v>54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35"/>
      <c r="AC51" s="135"/>
      <c r="AD51" s="135"/>
      <c r="AE51" s="135"/>
      <c r="AF51" s="135"/>
      <c r="AG51" s="135"/>
      <c r="AH51" s="135"/>
      <c r="AI51" s="135"/>
      <c r="AJ51" s="156"/>
      <c r="AK51" s="156"/>
      <c r="AL51" s="156"/>
      <c r="AM51" s="156"/>
      <c r="AN51" s="156"/>
      <c r="AO51" s="156"/>
      <c r="AP51" s="156"/>
    </row>
    <row r="52" spans="1:42" s="15" customFormat="1" ht="12" customHeight="1" x14ac:dyDescent="0.2">
      <c r="A52" s="128" t="s">
        <v>5</v>
      </c>
      <c r="B52" s="129"/>
      <c r="C52" s="129"/>
      <c r="D52" s="129"/>
      <c r="E52" s="129"/>
      <c r="F52" s="129"/>
      <c r="G52" s="129"/>
      <c r="H52" s="129"/>
      <c r="I52" s="129"/>
      <c r="J52" s="130"/>
      <c r="K52" s="186" t="str">
        <f>"" &amp; C_FIO</f>
        <v/>
      </c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87"/>
    </row>
    <row r="53" spans="1:42" s="15" customFormat="1" ht="10.5" customHeight="1" x14ac:dyDescent="0.2">
      <c r="A53" s="174" t="s">
        <v>55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6"/>
    </row>
    <row r="54" spans="1:42" s="15" customFormat="1" ht="10.5" customHeight="1" x14ac:dyDescent="0.2">
      <c r="A54" s="145" t="str">
        <f>MID(C_FIOLATIN,1,1)</f>
        <v/>
      </c>
      <c r="B54" s="146"/>
      <c r="C54" s="145" t="str">
        <f>MID(C_FIOLATIN,2,1)</f>
        <v/>
      </c>
      <c r="D54" s="146"/>
      <c r="E54" s="145" t="str">
        <f>MID(C_FIOLATIN,3,1)</f>
        <v/>
      </c>
      <c r="F54" s="146"/>
      <c r="G54" s="145" t="str">
        <f>MID(C_FIOLATIN,4,1)</f>
        <v/>
      </c>
      <c r="H54" s="146"/>
      <c r="I54" s="145" t="str">
        <f>MID(C_FIOLATIN,5,1)</f>
        <v/>
      </c>
      <c r="J54" s="146"/>
      <c r="K54" s="145" t="str">
        <f>MID(C_FIOLATIN,6,1)</f>
        <v/>
      </c>
      <c r="L54" s="146"/>
      <c r="M54" s="145" t="str">
        <f>MID(C_FIOLATIN,7,1)</f>
        <v/>
      </c>
      <c r="N54" s="146"/>
      <c r="O54" s="145" t="str">
        <f>MID(C_FIOLATIN,8,1)</f>
        <v/>
      </c>
      <c r="P54" s="146"/>
      <c r="Q54" s="145" t="str">
        <f>MID(C_FIOLATIN,9,1)</f>
        <v/>
      </c>
      <c r="R54" s="146"/>
      <c r="S54" s="145" t="str">
        <f>MID(C_FIOLATIN,10,1)</f>
        <v/>
      </c>
      <c r="T54" s="146"/>
      <c r="U54" s="145" t="str">
        <f>MID(C_FIOLATIN,11,1)</f>
        <v/>
      </c>
      <c r="V54" s="146"/>
      <c r="W54" s="145" t="str">
        <f>MID(C_FIOLATIN,12,1)</f>
        <v/>
      </c>
      <c r="X54" s="146"/>
      <c r="Y54" s="145" t="str">
        <f>MID(C_FIOLATIN,13,1)</f>
        <v/>
      </c>
      <c r="Z54" s="146"/>
      <c r="AA54" s="145" t="str">
        <f>MID(C_FIOLATIN,14,1)</f>
        <v/>
      </c>
      <c r="AB54" s="146"/>
      <c r="AC54" s="145" t="str">
        <f>MID(C_FIOLATIN,15,1)</f>
        <v/>
      </c>
      <c r="AD54" s="146"/>
      <c r="AE54" s="145" t="str">
        <f>MID(C_FIOLATIN,16,1)</f>
        <v/>
      </c>
      <c r="AF54" s="146"/>
      <c r="AG54" s="145" t="str">
        <f>MID(C_FIOLATIN,17,1)</f>
        <v/>
      </c>
      <c r="AH54" s="146"/>
      <c r="AI54" s="145" t="str">
        <f>MID(C_FIOLATIN,18,1)</f>
        <v/>
      </c>
      <c r="AJ54" s="146"/>
      <c r="AK54" s="145" t="str">
        <f>MID(C_FIOLATIN,19,1)</f>
        <v/>
      </c>
      <c r="AL54" s="149"/>
      <c r="AM54" s="184"/>
      <c r="AN54" s="184"/>
      <c r="AO54" s="184"/>
      <c r="AP54" s="185"/>
    </row>
    <row r="55" spans="1:42" s="15" customFormat="1" ht="10.5" customHeight="1" x14ac:dyDescent="0.2">
      <c r="A55" s="128" t="s">
        <v>6</v>
      </c>
      <c r="B55" s="129"/>
      <c r="C55" s="129"/>
      <c r="D55" s="129"/>
      <c r="E55" s="129"/>
      <c r="F55" s="129"/>
      <c r="G55" s="129"/>
      <c r="H55" s="129"/>
      <c r="I55" s="129"/>
      <c r="J55" s="130"/>
      <c r="K55" s="186" t="str">
        <f>"" &amp; C_BIRTHDAY</f>
        <v/>
      </c>
      <c r="L55" s="173"/>
      <c r="M55" s="173"/>
      <c r="N55" s="173"/>
      <c r="O55" s="173"/>
      <c r="P55" s="187"/>
      <c r="Q55" s="128" t="s">
        <v>7</v>
      </c>
      <c r="R55" s="129"/>
      <c r="S55" s="129"/>
      <c r="T55" s="129"/>
      <c r="U55" s="129"/>
      <c r="V55" s="129"/>
      <c r="W55" s="130"/>
      <c r="X55" s="186" t="str">
        <f>"" &amp; C_BIRTHPLACE</f>
        <v/>
      </c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87"/>
    </row>
    <row r="56" spans="1:42" s="15" customFormat="1" ht="10.5" customHeight="1" x14ac:dyDescent="0.2">
      <c r="A56" s="128" t="s">
        <v>8</v>
      </c>
      <c r="B56" s="129"/>
      <c r="C56" s="129"/>
      <c r="D56" s="129"/>
      <c r="E56" s="129"/>
      <c r="F56" s="129"/>
      <c r="G56" s="129"/>
      <c r="H56" s="129"/>
      <c r="I56" s="129"/>
      <c r="J56" s="130"/>
      <c r="K56" s="7" t="str">
        <f>IF(C_RESIDENT="1","þ","¨")</f>
        <v>¨</v>
      </c>
      <c r="L56" s="173" t="s">
        <v>9</v>
      </c>
      <c r="M56" s="173"/>
      <c r="N56" s="173"/>
      <c r="O56" s="173"/>
      <c r="P56" s="6" t="str">
        <f>IF(C_RESIDENT="0","þ","¨")</f>
        <v>¨</v>
      </c>
      <c r="Q56" s="173" t="s">
        <v>10</v>
      </c>
      <c r="R56" s="173"/>
      <c r="S56" s="173"/>
      <c r="T56" s="173"/>
      <c r="U56" s="173"/>
      <c r="V56" s="173"/>
      <c r="W56" s="66"/>
      <c r="X56" s="66"/>
      <c r="Y56" s="66"/>
      <c r="Z56" s="66"/>
      <c r="AA56" s="66"/>
      <c r="AB56" s="66"/>
      <c r="AC56" s="66"/>
      <c r="AD56" s="63" t="s">
        <v>11</v>
      </c>
      <c r="AE56" s="64"/>
      <c r="AF56" s="65"/>
      <c r="AG56" s="5" t="str">
        <f>IF(C_SEX="М","þ","¨")</f>
        <v>¨</v>
      </c>
      <c r="AH56" s="8" t="s">
        <v>12</v>
      </c>
      <c r="AI56" s="8"/>
      <c r="AJ56" s="5" t="str">
        <f>IF(C_SEX="Ж","þ","¨")</f>
        <v>¨</v>
      </c>
      <c r="AK56" s="8" t="s">
        <v>13</v>
      </c>
      <c r="AL56" s="9"/>
      <c r="AN56" s="5"/>
      <c r="AO56" s="8"/>
      <c r="AP56" s="9"/>
    </row>
    <row r="57" spans="1:42" s="15" customFormat="1" ht="10.5" customHeight="1" x14ac:dyDescent="0.2">
      <c r="A57" s="196" t="s">
        <v>14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88" t="s">
        <v>15</v>
      </c>
      <c r="L57" s="188"/>
      <c r="M57" s="188"/>
      <c r="N57" s="188"/>
      <c r="O57" s="188"/>
      <c r="P57" s="7" t="str">
        <f>IF(C_DOCTYPE="Паспорт РФ","þ","¨")</f>
        <v>¨</v>
      </c>
      <c r="Q57" s="173" t="s">
        <v>16</v>
      </c>
      <c r="R57" s="173"/>
      <c r="S57" s="173"/>
      <c r="T57" s="173"/>
      <c r="U57" s="173"/>
      <c r="V57" s="6" t="str">
        <f>IF(AND(C_DOCTYPE&lt;&gt;"Паспорт РФ",NOT(ISBLANK(C_DOCTYPE))),"þ","¨")</f>
        <v>¨</v>
      </c>
      <c r="W57" s="173" t="s">
        <v>17</v>
      </c>
      <c r="X57" s="173"/>
      <c r="Y57" s="173"/>
      <c r="Z57" s="173"/>
      <c r="AA57" s="173"/>
      <c r="AB57" s="173"/>
      <c r="AC57" s="173"/>
      <c r="AD57" s="173"/>
      <c r="AE57" s="173"/>
      <c r="AF57" s="173" t="str">
        <f>IF(C_DOCTYPE&lt;&gt;"Паспорт РФ","" &amp; C_DOCTYPE,"")</f>
        <v/>
      </c>
      <c r="AG57" s="173"/>
      <c r="AH57" s="173"/>
      <c r="AI57" s="173"/>
      <c r="AJ57" s="173"/>
      <c r="AK57" s="173"/>
      <c r="AL57" s="173"/>
      <c r="AM57" s="173"/>
      <c r="AN57" s="173"/>
      <c r="AO57" s="173"/>
      <c r="AP57" s="187"/>
    </row>
    <row r="58" spans="1:42" s="15" customFormat="1" ht="10.5" customHeight="1" x14ac:dyDescent="0.2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88" t="s">
        <v>18</v>
      </c>
      <c r="L58" s="188"/>
      <c r="M58" s="188"/>
      <c r="N58" s="188"/>
      <c r="O58" s="188"/>
      <c r="P58" s="186" t="str">
        <f>IF(ISERR(FIND(" ",C_DOCNUM,1)),"",MID(C_DOCNUM,1,FIND(" ",C_DOCNUM,1)-1))</f>
        <v/>
      </c>
      <c r="Q58" s="173"/>
      <c r="R58" s="173"/>
      <c r="S58" s="187"/>
      <c r="T58" s="189" t="s">
        <v>19</v>
      </c>
      <c r="U58" s="190"/>
      <c r="V58" s="190"/>
      <c r="W58" s="190"/>
      <c r="X58" s="191"/>
      <c r="Y58" s="186" t="str">
        <f>IF(ISERR(FIND(" ",C_DOCNUM,1)),"" &amp; C_DOCNUM,MID(C_DOCNUM,FIND(" ",C_DOCNUM,1)+1,20))</f>
        <v/>
      </c>
      <c r="Z58" s="173"/>
      <c r="AA58" s="173"/>
      <c r="AB58" s="173"/>
      <c r="AC58" s="173"/>
      <c r="AD58" s="173"/>
      <c r="AE58" s="187"/>
      <c r="AF58" s="189" t="s">
        <v>20</v>
      </c>
      <c r="AG58" s="190"/>
      <c r="AH58" s="190"/>
      <c r="AI58" s="190"/>
      <c r="AJ58" s="191"/>
      <c r="AK58" s="192" t="str">
        <f>"" &amp; C_DOCDATE</f>
        <v/>
      </c>
      <c r="AL58" s="193"/>
      <c r="AM58" s="193"/>
      <c r="AN58" s="193"/>
      <c r="AO58" s="193"/>
      <c r="AP58" s="194"/>
    </row>
    <row r="59" spans="1:42" s="15" customFormat="1" ht="10.5" customHeight="1" x14ac:dyDescent="0.2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88" t="s">
        <v>21</v>
      </c>
      <c r="L59" s="188"/>
      <c r="M59" s="188"/>
      <c r="N59" s="188"/>
      <c r="O59" s="188"/>
      <c r="P59" s="186" t="str">
        <f>"" &amp; C_DOCPLACE &amp; " " &amp; C_DOCPLACE_P</f>
        <v xml:space="preserve"> </v>
      </c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87"/>
    </row>
    <row r="60" spans="1:42" s="30" customFormat="1" ht="10.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3"/>
      <c r="L60" s="43"/>
      <c r="M60" s="43"/>
      <c r="N60" s="43"/>
      <c r="O60" s="43"/>
      <c r="P60" s="44"/>
      <c r="Q60" s="44"/>
      <c r="R60" s="44"/>
      <c r="S60" s="44"/>
      <c r="T60" s="43"/>
      <c r="U60" s="43"/>
      <c r="V60" s="43"/>
      <c r="W60" s="43"/>
      <c r="X60" s="43"/>
      <c r="Y60" s="44"/>
      <c r="Z60" s="44"/>
      <c r="AA60" s="44"/>
      <c r="AB60" s="44"/>
      <c r="AC60" s="44"/>
      <c r="AD60" s="44"/>
      <c r="AE60" s="44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</row>
    <row r="61" spans="1:42" ht="11.1" customHeight="1" x14ac:dyDescent="0.2">
      <c r="A61" s="128" t="s">
        <v>91</v>
      </c>
      <c r="B61" s="129"/>
      <c r="C61" s="129"/>
      <c r="D61" s="129"/>
      <c r="E61" s="129"/>
      <c r="F61" s="129"/>
      <c r="G61" s="129"/>
      <c r="H61" s="129"/>
      <c r="I61" s="129"/>
      <c r="J61" s="130"/>
      <c r="K61" s="109" t="s">
        <v>26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1"/>
    </row>
    <row r="62" spans="1:42" s="15" customFormat="1" ht="10.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74"/>
      <c r="AK62" s="74"/>
      <c r="AL62" s="74"/>
      <c r="AM62" s="74"/>
      <c r="AN62" s="74"/>
      <c r="AO62" s="74"/>
      <c r="AP62" s="74"/>
    </row>
    <row r="63" spans="1:42" s="15" customFormat="1" ht="10.5" customHeigh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3"/>
      <c r="AK63" s="93"/>
      <c r="AL63" s="93"/>
      <c r="AM63" s="93"/>
      <c r="AN63" s="93"/>
      <c r="AO63" s="93"/>
      <c r="AP63" s="93"/>
    </row>
    <row r="64" spans="1:42" s="15" customFormat="1" ht="10.5" customHeigh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3"/>
      <c r="AK64" s="93"/>
      <c r="AL64" s="93"/>
      <c r="AM64" s="93"/>
      <c r="AN64" s="93"/>
      <c r="AO64" s="93"/>
      <c r="AP64" s="93"/>
    </row>
    <row r="65" spans="1:42" s="15" customFormat="1" ht="9" customHeight="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49"/>
    </row>
    <row r="66" spans="1:42" s="15" customFormat="1" ht="10.5" customHeight="1" x14ac:dyDescent="0.2">
      <c r="A66" s="172" t="s">
        <v>22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</row>
    <row r="67" spans="1:42" s="15" customFormat="1" ht="10.5" customHeight="1" x14ac:dyDescent="0.2">
      <c r="A67" s="181" t="s">
        <v>88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3"/>
    </row>
    <row r="68" spans="1:42" s="15" customFormat="1" ht="10.5" customHeight="1" x14ac:dyDescent="0.2">
      <c r="A68" s="178" t="s">
        <v>75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2"/>
    </row>
    <row r="69" spans="1:42" s="15" customFormat="1" ht="9.75" customHeight="1" x14ac:dyDescent="0.2">
      <c r="A69" s="150" t="s">
        <v>71</v>
      </c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80"/>
    </row>
    <row r="70" spans="1:42" s="15" customFormat="1" ht="10.5" customHeight="1" x14ac:dyDescent="0.2">
      <c r="A70" s="178" t="s">
        <v>70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2"/>
    </row>
    <row r="71" spans="1:42" s="15" customFormat="1" ht="10.5" customHeight="1" x14ac:dyDescent="0.2">
      <c r="A71" s="150" t="s">
        <v>29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80"/>
    </row>
    <row r="72" spans="1:42" s="15" customFormat="1" ht="10.5" customHeight="1" x14ac:dyDescent="0.2">
      <c r="A72" s="150" t="s">
        <v>30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80"/>
    </row>
    <row r="73" spans="1:42" s="15" customFormat="1" ht="10.5" customHeight="1" x14ac:dyDescent="0.2">
      <c r="A73" s="178" t="s">
        <v>31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2"/>
    </row>
    <row r="74" spans="1:42" s="15" customFormat="1" ht="10.5" customHeight="1" x14ac:dyDescent="0.2">
      <c r="A74" s="150" t="s">
        <v>89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80"/>
    </row>
    <row r="75" spans="1:42" s="15" customFormat="1" ht="10.5" customHeight="1" x14ac:dyDescent="0.2">
      <c r="A75" s="153" t="s">
        <v>74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5"/>
    </row>
    <row r="76" spans="1:42" ht="11.1" customHeight="1" x14ac:dyDescent="0.2">
      <c r="A76" s="139" t="str">
        <f>"" &amp; vvv</f>
        <v/>
      </c>
      <c r="B76" s="139"/>
      <c r="C76" s="139"/>
      <c r="D76" s="139"/>
      <c r="E76" s="139"/>
      <c r="F76" s="139"/>
      <c r="G76" s="139"/>
      <c r="H76" s="139"/>
      <c r="J76" s="139"/>
      <c r="K76" s="139"/>
      <c r="L76" s="139"/>
      <c r="M76" s="139"/>
      <c r="N76" s="139"/>
      <c r="O76" s="139"/>
      <c r="P76" s="139"/>
      <c r="Q76" s="139"/>
      <c r="S76" s="139" t="str">
        <f>IF(ISERR((FIND(" ",aasd,1))),""&amp;aasd,MID(aasd,1,FIND(" ",aasd,1)) &amp; IF(ISERR(MID(aasd,FIND(" ",aasd,1)+1,1)),"",MID(aasd,FIND(" ",aasd,1)+1,1) &amp; ". " &amp; IF(ISERR(FIND(" ",aasd,FIND(" ",aasd,1)+1)),"",MID(aasd,FIND(" ",aasd,FIND(" ",aasd,1)+1)+1,1) &amp; ".")))</f>
        <v/>
      </c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9.9499999999999993" customHeight="1" x14ac:dyDescent="0.2">
      <c r="A77" s="168" t="s">
        <v>23</v>
      </c>
      <c r="B77" s="168"/>
      <c r="C77" s="168"/>
      <c r="D77" s="168"/>
      <c r="E77" s="168"/>
      <c r="F77" s="168"/>
      <c r="G77" s="168"/>
      <c r="H77" s="168"/>
      <c r="J77" s="168" t="s">
        <v>56</v>
      </c>
      <c r="K77" s="168"/>
      <c r="L77" s="168"/>
      <c r="M77" s="168"/>
      <c r="N77" s="168"/>
      <c r="O77" s="168"/>
      <c r="P77" s="168"/>
      <c r="Q77" s="168"/>
      <c r="S77" s="168" t="s">
        <v>24</v>
      </c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</row>
    <row r="78" spans="1:42" ht="9.9499999999999993" customHeight="1" x14ac:dyDescent="0.2">
      <c r="A78" s="52"/>
      <c r="B78" s="52"/>
      <c r="C78" s="52"/>
      <c r="D78" s="52"/>
      <c r="E78" s="52"/>
      <c r="F78" s="52"/>
      <c r="G78" s="52"/>
      <c r="H78" s="52"/>
      <c r="J78" s="52"/>
      <c r="K78" s="52"/>
      <c r="L78" s="52"/>
      <c r="M78" s="52"/>
      <c r="N78" s="52"/>
      <c r="O78" s="52"/>
      <c r="P78" s="52"/>
      <c r="Q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</row>
    <row r="79" spans="1:42" s="15" customFormat="1" ht="10.5" customHeight="1" x14ac:dyDescent="0.2">
      <c r="A79" s="172" t="s">
        <v>22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</row>
    <row r="80" spans="1:42" ht="9.9499999999999993" customHeight="1" x14ac:dyDescent="0.2">
      <c r="A80" s="171" t="s">
        <v>72</v>
      </c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51"/>
    </row>
    <row r="81" spans="1:42" ht="9.9499999999999993" customHeight="1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2"/>
    </row>
    <row r="82" spans="1:42" ht="11.1" customHeight="1" x14ac:dyDescent="0.2">
      <c r="A82" s="139" t="str">
        <f>"" &amp; vvv</f>
        <v/>
      </c>
      <c r="B82" s="139"/>
      <c r="C82" s="139"/>
      <c r="D82" s="139"/>
      <c r="E82" s="139"/>
      <c r="F82" s="139"/>
      <c r="G82" s="139"/>
      <c r="H82" s="139"/>
      <c r="J82" s="139"/>
      <c r="K82" s="139"/>
      <c r="L82" s="139"/>
      <c r="M82" s="139"/>
      <c r="N82" s="139"/>
      <c r="O82" s="139"/>
      <c r="P82" s="139"/>
      <c r="Q82" s="139"/>
      <c r="S82" s="139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1:42" ht="11.1" customHeight="1" x14ac:dyDescent="0.2">
      <c r="A83" s="168" t="s">
        <v>23</v>
      </c>
      <c r="B83" s="168"/>
      <c r="C83" s="168"/>
      <c r="D83" s="168"/>
      <c r="E83" s="168"/>
      <c r="F83" s="168"/>
      <c r="G83" s="168"/>
      <c r="H83" s="168"/>
      <c r="J83" s="168" t="s">
        <v>57</v>
      </c>
      <c r="K83" s="168"/>
      <c r="L83" s="168"/>
      <c r="M83" s="168"/>
      <c r="N83" s="168"/>
      <c r="O83" s="168"/>
      <c r="P83" s="168"/>
      <c r="Q83" s="168"/>
      <c r="S83" s="168" t="s">
        <v>24</v>
      </c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1:42" ht="9.9499999999999993" customHeight="1" x14ac:dyDescent="0.2">
      <c r="A84" s="156" t="s">
        <v>34</v>
      </c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</row>
    <row r="85" spans="1:42" ht="9.9499999999999993" customHeight="1" x14ac:dyDescent="0.2">
      <c r="A85" s="128" t="s">
        <v>38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30"/>
    </row>
    <row r="86" spans="1:42" ht="9.9499999999999993" customHeight="1" x14ac:dyDescent="0.2">
      <c r="A86" s="1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7"/>
    </row>
    <row r="87" spans="1:42" ht="9.9499999999999993" customHeight="1" x14ac:dyDescent="0.2">
      <c r="A87" s="169" t="str">
        <f>"" &amp; P_DOLG_1</f>
        <v/>
      </c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8"/>
      <c r="W87" s="164" t="str">
        <f>"" &amp; C_DATE_B</f>
        <v/>
      </c>
      <c r="X87" s="164"/>
      <c r="Y87" s="164"/>
      <c r="Z87" s="164"/>
      <c r="AA87" s="164"/>
      <c r="AB87" s="18"/>
      <c r="AC87" s="165"/>
      <c r="AD87" s="165"/>
      <c r="AE87" s="165"/>
      <c r="AF87" s="165"/>
      <c r="AG87" s="165"/>
      <c r="AH87" s="14"/>
      <c r="AI87" s="164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87" s="164"/>
      <c r="AK87" s="164"/>
      <c r="AL87" s="164"/>
      <c r="AM87" s="164"/>
      <c r="AN87" s="164"/>
      <c r="AO87" s="164"/>
      <c r="AP87" s="170"/>
    </row>
    <row r="88" spans="1:42" ht="9.9499999999999993" customHeight="1" x14ac:dyDescent="0.2">
      <c r="A88" s="166" t="s">
        <v>35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20"/>
      <c r="W88" s="167" t="s">
        <v>23</v>
      </c>
      <c r="X88" s="167"/>
      <c r="Y88" s="167"/>
      <c r="Z88" s="167"/>
      <c r="AA88" s="167"/>
      <c r="AB88" s="20"/>
      <c r="AC88" s="161" t="s">
        <v>36</v>
      </c>
      <c r="AD88" s="161"/>
      <c r="AE88" s="161"/>
      <c r="AF88" s="161"/>
      <c r="AG88" s="161"/>
      <c r="AH88" s="19"/>
      <c r="AI88" s="161" t="s">
        <v>24</v>
      </c>
      <c r="AJ88" s="161"/>
      <c r="AK88" s="161"/>
      <c r="AL88" s="161"/>
      <c r="AM88" s="161"/>
      <c r="AN88" s="161"/>
      <c r="AO88" s="161"/>
      <c r="AP88" s="163"/>
    </row>
  </sheetData>
  <mergeCells count="178">
    <mergeCell ref="L13:R13"/>
    <mergeCell ref="L19:O19"/>
    <mergeCell ref="AC23:AD23"/>
    <mergeCell ref="AE23:AF23"/>
    <mergeCell ref="K21:AP21"/>
    <mergeCell ref="Q26:U26"/>
    <mergeCell ref="W26:AE26"/>
    <mergeCell ref="AF26:AP26"/>
    <mergeCell ref="K27:O27"/>
    <mergeCell ref="P27:S27"/>
    <mergeCell ref="K24:P24"/>
    <mergeCell ref="A8:O8"/>
    <mergeCell ref="AA2:AP2"/>
    <mergeCell ref="AA3:AJ3"/>
    <mergeCell ref="AL3:AP3"/>
    <mergeCell ref="A5:AP5"/>
    <mergeCell ref="A6:AP6"/>
    <mergeCell ref="A7:AP7"/>
    <mergeCell ref="AA18:AF18"/>
    <mergeCell ref="AH18:AP18"/>
    <mergeCell ref="A18:J19"/>
    <mergeCell ref="G10:K10"/>
    <mergeCell ref="A17:J17"/>
    <mergeCell ref="L17:O17"/>
    <mergeCell ref="Q17:U17"/>
    <mergeCell ref="W17:Y17"/>
    <mergeCell ref="Z17:AF17"/>
    <mergeCell ref="AH17:AK17"/>
    <mergeCell ref="AM17:AP17"/>
    <mergeCell ref="A11:J11"/>
    <mergeCell ref="K11:AP11"/>
    <mergeCell ref="B12:J12"/>
    <mergeCell ref="L18:O18"/>
    <mergeCell ref="Q18:T18"/>
    <mergeCell ref="V18:Y18"/>
    <mergeCell ref="A61:J61"/>
    <mergeCell ref="A56:J56"/>
    <mergeCell ref="A55:J55"/>
    <mergeCell ref="Q23:R23"/>
    <mergeCell ref="S23:T23"/>
    <mergeCell ref="Y27:AE27"/>
    <mergeCell ref="AF27:AJ27"/>
    <mergeCell ref="A26:J28"/>
    <mergeCell ref="K26:O26"/>
    <mergeCell ref="A57:J59"/>
    <mergeCell ref="Q57:U57"/>
    <mergeCell ref="K52:AP52"/>
    <mergeCell ref="A53:AP53"/>
    <mergeCell ref="A54:B54"/>
    <mergeCell ref="Q24:W24"/>
    <mergeCell ref="X24:AP24"/>
    <mergeCell ref="M23:N23"/>
    <mergeCell ref="AK27:AP27"/>
    <mergeCell ref="AA23:AB23"/>
    <mergeCell ref="K28:O28"/>
    <mergeCell ref="T27:X27"/>
    <mergeCell ref="P28:AP28"/>
    <mergeCell ref="AG23:AH23"/>
    <mergeCell ref="AI23:AJ23"/>
    <mergeCell ref="W57:AE57"/>
    <mergeCell ref="Q54:R54"/>
    <mergeCell ref="S54:T54"/>
    <mergeCell ref="AM54:AP54"/>
    <mergeCell ref="U54:V54"/>
    <mergeCell ref="W54:X54"/>
    <mergeCell ref="Y54:Z54"/>
    <mergeCell ref="AA54:AB54"/>
    <mergeCell ref="P59:AP59"/>
    <mergeCell ref="K55:P55"/>
    <mergeCell ref="Q55:W55"/>
    <mergeCell ref="X55:AP55"/>
    <mergeCell ref="AF57:AP57"/>
    <mergeCell ref="L56:O56"/>
    <mergeCell ref="Q56:V56"/>
    <mergeCell ref="K57:O57"/>
    <mergeCell ref="K58:O58"/>
    <mergeCell ref="P58:S58"/>
    <mergeCell ref="T58:X58"/>
    <mergeCell ref="Y58:AE58"/>
    <mergeCell ref="AF58:AJ58"/>
    <mergeCell ref="AK58:AP58"/>
    <mergeCell ref="K59:O59"/>
    <mergeCell ref="S83:AE83"/>
    <mergeCell ref="A70:AP70"/>
    <mergeCell ref="A71:AP71"/>
    <mergeCell ref="A72:AP72"/>
    <mergeCell ref="A73:AP73"/>
    <mergeCell ref="A74:AP74"/>
    <mergeCell ref="A75:AP75"/>
    <mergeCell ref="A66:AP66"/>
    <mergeCell ref="A67:AP67"/>
    <mergeCell ref="A69:AP69"/>
    <mergeCell ref="A68:AP68"/>
    <mergeCell ref="A25:J25"/>
    <mergeCell ref="L25:O25"/>
    <mergeCell ref="Q25:V25"/>
    <mergeCell ref="A24:J24"/>
    <mergeCell ref="A20:AP20"/>
    <mergeCell ref="A22:AP22"/>
    <mergeCell ref="A23:B23"/>
    <mergeCell ref="C23:D23"/>
    <mergeCell ref="E23:F23"/>
    <mergeCell ref="G23:H23"/>
    <mergeCell ref="I23:J23"/>
    <mergeCell ref="K23:L23"/>
    <mergeCell ref="U23:V23"/>
    <mergeCell ref="W23:X23"/>
    <mergeCell ref="Y23:Z23"/>
    <mergeCell ref="AK23:AL23"/>
    <mergeCell ref="AM23:AP23"/>
    <mergeCell ref="AC88:AG88"/>
    <mergeCell ref="AG77:AP77"/>
    <mergeCell ref="J76:Q76"/>
    <mergeCell ref="S76:AE76"/>
    <mergeCell ref="AI88:AP88"/>
    <mergeCell ref="W87:AA87"/>
    <mergeCell ref="AC87:AG87"/>
    <mergeCell ref="A88:U88"/>
    <mergeCell ref="W88:AA88"/>
    <mergeCell ref="S77:AE77"/>
    <mergeCell ref="J77:Q77"/>
    <mergeCell ref="A77:H77"/>
    <mergeCell ref="A76:H76"/>
    <mergeCell ref="A87:U87"/>
    <mergeCell ref="AI87:AP87"/>
    <mergeCell ref="A83:H83"/>
    <mergeCell ref="J83:Q83"/>
    <mergeCell ref="A85:AP85"/>
    <mergeCell ref="S82:AE82"/>
    <mergeCell ref="J82:Q82"/>
    <mergeCell ref="A82:H82"/>
    <mergeCell ref="A80:AO80"/>
    <mergeCell ref="A79:AP79"/>
    <mergeCell ref="A84:AP84"/>
    <mergeCell ref="A31:AP31"/>
    <mergeCell ref="A50:AP50"/>
    <mergeCell ref="E54:F54"/>
    <mergeCell ref="AE54:AF54"/>
    <mergeCell ref="AG54:AH54"/>
    <mergeCell ref="AI54:AJ54"/>
    <mergeCell ref="AK54:AL54"/>
    <mergeCell ref="AC54:AD54"/>
    <mergeCell ref="A37:AP37"/>
    <mergeCell ref="A38:AP38"/>
    <mergeCell ref="A51:AP51"/>
    <mergeCell ref="A35:AP35"/>
    <mergeCell ref="A36:AP36"/>
    <mergeCell ref="A52:J52"/>
    <mergeCell ref="K54:L54"/>
    <mergeCell ref="M54:N54"/>
    <mergeCell ref="O54:P54"/>
    <mergeCell ref="I54:J54"/>
    <mergeCell ref="G54:H54"/>
    <mergeCell ref="A40:B40"/>
    <mergeCell ref="K30:AP30"/>
    <mergeCell ref="A46:AP46"/>
    <mergeCell ref="A47:AP47"/>
    <mergeCell ref="A48:AP48"/>
    <mergeCell ref="K61:AP61"/>
    <mergeCell ref="Y1:AP1"/>
    <mergeCell ref="C40:AP40"/>
    <mergeCell ref="A41:AP41"/>
    <mergeCell ref="A42:AP42"/>
    <mergeCell ref="A43:AP43"/>
    <mergeCell ref="A44:AP44"/>
    <mergeCell ref="A30:J30"/>
    <mergeCell ref="A33:B34"/>
    <mergeCell ref="C33:AP33"/>
    <mergeCell ref="A32:AP32"/>
    <mergeCell ref="C34:Y34"/>
    <mergeCell ref="AB34:AP34"/>
    <mergeCell ref="Z34:AA34"/>
    <mergeCell ref="G9:M9"/>
    <mergeCell ref="O9:U9"/>
    <mergeCell ref="O10:Q10"/>
    <mergeCell ref="A21:J21"/>
    <mergeCell ref="O23:P23"/>
    <mergeCell ref="C54:D54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9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60</vt:i4>
      </vt:variant>
    </vt:vector>
  </HeadingPairs>
  <TitlesOfParts>
    <vt:vector size="61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aasd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kjlk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vvv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2026-03-11T09:21:02Z</cp:lastPrinted>
  <dcterms:created xsi:type="dcterms:W3CDTF">1996-10-08T23:32:33Z</dcterms:created>
  <dcterms:modified xsi:type="dcterms:W3CDTF">2026-03-13T12:24:04Z</dcterms:modified>
</cp:coreProperties>
</file>